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TobiasAn\Box\Supply Chain Management Ug\Procurement\Tender\2022\Construction works\Annex D_Bill of Quantities\Lamwo\"/>
    </mc:Choice>
  </mc:AlternateContent>
  <xr:revisionPtr revIDLastSave="0" documentId="13_ncr:1_{5D89952A-F636-4E72-9229-3D820BCB9202}" xr6:coauthVersionLast="47" xr6:coauthVersionMax="47" xr10:uidLastSave="{00000000-0000-0000-0000-000000000000}"/>
  <bookViews>
    <workbookView xWindow="-120" yWindow="-120" windowWidth="20730" windowHeight="11160" xr2:uid="{00000000-000D-0000-FFFF-FFFF00000000}"/>
  </bookViews>
  <sheets>
    <sheet name="STAFF HOUSE" sheetId="1" r:id="rId1"/>
  </sheets>
  <definedNames>
    <definedName name="_xlnm.Print_Area" localSheetId="0">'STAFF HOUSE'!$A$1:$F$822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23" i="1" l="1"/>
  <c r="F703" i="1"/>
  <c r="D189" i="1" l="1"/>
  <c r="D210" i="1" l="1"/>
  <c r="D195" i="1"/>
  <c r="D202" i="1" s="1"/>
  <c r="D206" i="1" s="1"/>
  <c r="F721" i="1"/>
  <c r="F720" i="1"/>
  <c r="F719" i="1"/>
  <c r="D644" i="1"/>
  <c r="D615" i="1"/>
  <c r="D639" i="1"/>
  <c r="F726" i="1"/>
  <c r="F731" i="1" s="1"/>
  <c r="F718" i="1"/>
  <c r="F717" i="1"/>
  <c r="F716" i="1"/>
  <c r="F715" i="1"/>
  <c r="F713" i="1"/>
  <c r="F711" i="1"/>
  <c r="F709" i="1"/>
  <c r="F707" i="1"/>
  <c r="F706" i="1"/>
  <c r="F705" i="1"/>
  <c r="F702" i="1"/>
  <c r="F696" i="1"/>
  <c r="F695" i="1"/>
  <c r="F694" i="1"/>
  <c r="F693" i="1"/>
  <c r="F692" i="1"/>
  <c r="F691" i="1"/>
  <c r="F690" i="1"/>
  <c r="F686" i="1"/>
  <c r="F685" i="1"/>
  <c r="F684" i="1"/>
  <c r="F683" i="1"/>
  <c r="F681" i="1"/>
  <c r="F680" i="1"/>
  <c r="D520" i="1"/>
  <c r="D524" i="1" s="1"/>
  <c r="D518" i="1"/>
  <c r="D409" i="1"/>
  <c r="F730" i="1" l="1"/>
  <c r="F697" i="1"/>
  <c r="F729" i="1" s="1"/>
  <c r="F733" i="1" l="1"/>
  <c r="F54" i="1" s="1"/>
  <c r="D263" i="1"/>
  <c r="D185" i="1"/>
  <c r="D178" i="1"/>
  <c r="D161" i="1"/>
  <c r="D157" i="1"/>
  <c r="D154" i="1"/>
  <c r="D145" i="1"/>
  <c r="D309" i="1" l="1"/>
  <c r="D305" i="1"/>
  <c r="D301" i="1"/>
  <c r="D292" i="1"/>
  <c r="F210" i="1"/>
  <c r="F206" i="1"/>
  <c r="F202" i="1"/>
  <c r="F185" i="1"/>
  <c r="F157" i="1"/>
  <c r="D431" i="1"/>
  <c r="D436" i="1" s="1"/>
  <c r="F199" i="1"/>
  <c r="F201" i="1"/>
  <c r="F200" i="1"/>
  <c r="F209" i="1"/>
  <c r="F208" i="1"/>
  <c r="F207" i="1"/>
  <c r="F205" i="1"/>
  <c r="F204" i="1"/>
  <c r="F203" i="1"/>
  <c r="F198" i="1"/>
  <c r="F197" i="1"/>
  <c r="F194" i="1"/>
  <c r="F195" i="1"/>
  <c r="F109" i="1" l="1"/>
  <c r="F108" i="1"/>
  <c r="F107" i="1"/>
  <c r="F106" i="1"/>
  <c r="F105" i="1"/>
  <c r="F104" i="1"/>
  <c r="F103" i="1"/>
  <c r="F778" i="1" l="1"/>
  <c r="F779" i="1"/>
  <c r="D559" i="1"/>
  <c r="F797" i="1" l="1"/>
  <c r="F798" i="1"/>
  <c r="F799" i="1"/>
  <c r="F800" i="1"/>
  <c r="F801" i="1"/>
  <c r="F802" i="1"/>
  <c r="F803" i="1"/>
  <c r="F804" i="1"/>
  <c r="F805" i="1"/>
  <c r="F806" i="1"/>
  <c r="F807" i="1"/>
  <c r="F808" i="1"/>
  <c r="F809" i="1"/>
  <c r="F810" i="1"/>
  <c r="F811" i="1"/>
  <c r="F812" i="1"/>
  <c r="F796" i="1"/>
  <c r="F815" i="1" l="1"/>
  <c r="F820" i="1" s="1"/>
  <c r="F775" i="1"/>
  <c r="F777" i="1"/>
  <c r="F781" i="1"/>
  <c r="F783" i="1"/>
  <c r="F787" i="1"/>
  <c r="F789" i="1"/>
  <c r="F744" i="1"/>
  <c r="F748" i="1"/>
  <c r="F750" i="1"/>
  <c r="F753" i="1"/>
  <c r="F755" i="1"/>
  <c r="F757" i="1"/>
  <c r="F759" i="1"/>
  <c r="F761" i="1"/>
  <c r="F593" i="1"/>
  <c r="F596" i="1"/>
  <c r="F598" i="1"/>
  <c r="F603" i="1"/>
  <c r="F607" i="1"/>
  <c r="F609" i="1"/>
  <c r="F615" i="1"/>
  <c r="F617" i="1"/>
  <c r="F619" i="1"/>
  <c r="F622" i="1"/>
  <c r="F625" i="1"/>
  <c r="F628" i="1"/>
  <c r="F631" i="1"/>
  <c r="D634" i="1"/>
  <c r="F634" i="1" s="1"/>
  <c r="F636" i="1"/>
  <c r="F639" i="1"/>
  <c r="F644" i="1"/>
  <c r="F647" i="1"/>
  <c r="F649" i="1"/>
  <c r="F651" i="1"/>
  <c r="F653" i="1"/>
  <c r="F655" i="1"/>
  <c r="F658" i="1"/>
  <c r="F570" i="1"/>
  <c r="F574" i="1"/>
  <c r="F576" i="1"/>
  <c r="F581" i="1"/>
  <c r="F537" i="1"/>
  <c r="F539" i="1"/>
  <c r="D543" i="1"/>
  <c r="F543" i="1" s="1"/>
  <c r="F547" i="1"/>
  <c r="F554" i="1"/>
  <c r="F559" i="1"/>
  <c r="F496" i="1"/>
  <c r="F497" i="1"/>
  <c r="F498" i="1"/>
  <c r="F499" i="1"/>
  <c r="F500" i="1"/>
  <c r="F501" i="1"/>
  <c r="F502" i="1"/>
  <c r="F503" i="1"/>
  <c r="F509" i="1"/>
  <c r="F511" i="1"/>
  <c r="F513" i="1"/>
  <c r="F516" i="1"/>
  <c r="F518" i="1"/>
  <c r="F520" i="1"/>
  <c r="F522" i="1"/>
  <c r="F524" i="1"/>
  <c r="F52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393" i="1"/>
  <c r="F394" i="1"/>
  <c r="F395" i="1"/>
  <c r="F396" i="1"/>
  <c r="F397" i="1"/>
  <c r="F398" i="1"/>
  <c r="F399" i="1"/>
  <c r="F400" i="1"/>
  <c r="F401" i="1"/>
  <c r="F402" i="1"/>
  <c r="F403" i="1"/>
  <c r="F404" i="1"/>
  <c r="F405" i="1"/>
  <c r="F406" i="1"/>
  <c r="F407" i="1"/>
  <c r="F409"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364" i="1"/>
  <c r="F365" i="1"/>
  <c r="F366" i="1"/>
  <c r="F367" i="1"/>
  <c r="F368" i="1"/>
  <c r="F369" i="1"/>
  <c r="F370" i="1"/>
  <c r="F371" i="1"/>
  <c r="F372" i="1"/>
  <c r="F373" i="1"/>
  <c r="F374" i="1"/>
  <c r="F376" i="1"/>
  <c r="F334" i="1"/>
  <c r="F335" i="1"/>
  <c r="F336" i="1"/>
  <c r="F337" i="1"/>
  <c r="F338" i="1"/>
  <c r="F339" i="1"/>
  <c r="F340" i="1"/>
  <c r="F341" i="1"/>
  <c r="F342" i="1"/>
  <c r="F343" i="1"/>
  <c r="F344" i="1"/>
  <c r="F345" i="1"/>
  <c r="F346" i="1"/>
  <c r="F347" i="1"/>
  <c r="F348" i="1"/>
  <c r="F292" i="1"/>
  <c r="F293" i="1"/>
  <c r="F294"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143" i="1"/>
  <c r="F144" i="1"/>
  <c r="F145" i="1"/>
  <c r="F146" i="1"/>
  <c r="D147" i="1"/>
  <c r="F148" i="1"/>
  <c r="F149" i="1"/>
  <c r="F150" i="1"/>
  <c r="F151" i="1"/>
  <c r="F152" i="1"/>
  <c r="F153" i="1"/>
  <c r="F154" i="1"/>
  <c r="F155" i="1"/>
  <c r="F156" i="1"/>
  <c r="F158" i="1"/>
  <c r="F159" i="1"/>
  <c r="F161" i="1"/>
  <c r="F162" i="1"/>
  <c r="F163" i="1"/>
  <c r="F164" i="1"/>
  <c r="F165" i="1"/>
  <c r="F166" i="1"/>
  <c r="F167" i="1"/>
  <c r="F168" i="1"/>
  <c r="F169" i="1"/>
  <c r="F170" i="1"/>
  <c r="F171" i="1"/>
  <c r="F172" i="1"/>
  <c r="F174" i="1"/>
  <c r="F175" i="1"/>
  <c r="F177" i="1"/>
  <c r="F178" i="1"/>
  <c r="F179" i="1"/>
  <c r="F180" i="1"/>
  <c r="F181" i="1"/>
  <c r="F182" i="1"/>
  <c r="F183" i="1"/>
  <c r="F184" i="1"/>
  <c r="F193" i="1"/>
  <c r="F196" i="1"/>
  <c r="F211" i="1"/>
  <c r="F187" i="1"/>
  <c r="F188" i="1"/>
  <c r="F190" i="1"/>
  <c r="F191" i="1"/>
  <c r="F192" i="1"/>
  <c r="F219" i="1"/>
  <c r="F220" i="1"/>
  <c r="F221" i="1"/>
  <c r="F222" i="1"/>
  <c r="F223" i="1"/>
  <c r="F224" i="1"/>
  <c r="F225" i="1"/>
  <c r="F226" i="1"/>
  <c r="F227" i="1"/>
  <c r="F228" i="1"/>
  <c r="F229" i="1"/>
  <c r="F230" i="1"/>
  <c r="F231" i="1"/>
  <c r="F232" i="1"/>
  <c r="F233" i="1"/>
  <c r="F234" i="1"/>
  <c r="F235" i="1"/>
  <c r="F236" i="1"/>
  <c r="F237" i="1"/>
  <c r="F238" i="1"/>
  <c r="F239" i="1"/>
  <c r="F241" i="1"/>
  <c r="F242" i="1"/>
  <c r="F243" i="1"/>
  <c r="F244" i="1"/>
  <c r="F254" i="1"/>
  <c r="F255" i="1"/>
  <c r="F256" i="1"/>
  <c r="F257" i="1"/>
  <c r="F258" i="1"/>
  <c r="F259" i="1"/>
  <c r="F260" i="1"/>
  <c r="F261" i="1"/>
  <c r="F262" i="1"/>
  <c r="F263" i="1"/>
  <c r="F264" i="1"/>
  <c r="F265" i="1"/>
  <c r="F266" i="1"/>
  <c r="F267" i="1"/>
  <c r="F268" i="1"/>
  <c r="F269" i="1"/>
  <c r="F75" i="1"/>
  <c r="F77" i="1" s="1"/>
  <c r="F132" i="1" s="1"/>
  <c r="F99" i="1"/>
  <c r="F112" i="1"/>
  <c r="F117" i="1"/>
  <c r="F120" i="1"/>
  <c r="F124" i="1"/>
  <c r="F529" i="1" l="1"/>
  <c r="F46" i="1" s="1"/>
  <c r="F147" i="1"/>
  <c r="D173" i="1"/>
  <c r="F173" i="1" s="1"/>
  <c r="F661" i="1"/>
  <c r="F669" i="1" s="1"/>
  <c r="F126" i="1"/>
  <c r="F136" i="1" s="1"/>
  <c r="F790" i="1"/>
  <c r="F817" i="1" s="1"/>
  <c r="F822" i="1" s="1"/>
  <c r="F58" i="1" s="1"/>
  <c r="F765" i="1"/>
  <c r="F56" i="1" s="1"/>
  <c r="F641" i="1"/>
  <c r="F667" i="1" s="1"/>
  <c r="F584" i="1"/>
  <c r="F50" i="1" s="1"/>
  <c r="F563" i="1"/>
  <c r="F48" i="1" s="1"/>
  <c r="F489" i="1"/>
  <c r="F44" i="1" s="1"/>
  <c r="F440" i="1"/>
  <c r="F42" i="1" s="1"/>
  <c r="F382" i="1"/>
  <c r="F40" i="1" s="1"/>
  <c r="F351" i="1"/>
  <c r="F38" i="1" s="1"/>
  <c r="F325" i="1"/>
  <c r="F36" i="1" s="1"/>
  <c r="F272" i="1"/>
  <c r="F280" i="1" s="1"/>
  <c r="F114" i="1"/>
  <c r="F134" i="1" s="1"/>
  <c r="F673" i="1" l="1"/>
  <c r="F52" i="1"/>
  <c r="D176" i="1"/>
  <c r="F189" i="1" s="1"/>
  <c r="F138" i="1"/>
  <c r="F32" i="1" s="1"/>
  <c r="F176" i="1" l="1"/>
  <c r="F212" i="1"/>
  <c r="F276" i="1" s="1"/>
  <c r="F218" i="1"/>
  <c r="D240" i="1"/>
  <c r="F240" i="1" s="1"/>
  <c r="F247" i="1" l="1"/>
  <c r="F278" i="1" s="1"/>
  <c r="F284" i="1" l="1"/>
  <c r="F34" i="1" s="1"/>
  <c r="F62" i="1" s="1"/>
  <c r="F7" i="1" s="1"/>
  <c r="F9" i="1" l="1"/>
  <c r="F13" i="1" s="1"/>
</calcChain>
</file>

<file path=xl/sharedStrings.xml><?xml version="1.0" encoding="utf-8"?>
<sst xmlns="http://schemas.openxmlformats.org/spreadsheetml/2006/main" count="950" uniqueCount="454">
  <si>
    <t>ITEM</t>
  </si>
  <si>
    <t>DESCRIPTION</t>
  </si>
  <si>
    <t>MAIN SUMMARY</t>
  </si>
  <si>
    <t>PRELIMINARIES AND GENERAL ITEMS</t>
  </si>
  <si>
    <t>ELEMENT No. 1</t>
  </si>
  <si>
    <t>General</t>
  </si>
  <si>
    <t>The contractor must allow for costs in his tender in respect of these preliminary and general items by pricing these items</t>
  </si>
  <si>
    <t>If the contractor leaves any items unpriced, he shall be deemed to have considered that the rates in the remaining items in the bills of quantities are sufficient to perform the services and obligations of these unpriced items</t>
  </si>
  <si>
    <t>Storage</t>
  </si>
  <si>
    <t>A</t>
  </si>
  <si>
    <t>The contractor must provide for the storage of the materials, plant and tools. For materials that are affected by weather, the storage sheds to be provided must be covered to keep out the rain and must be lockable</t>
  </si>
  <si>
    <t>item</t>
  </si>
  <si>
    <t>Total Carried to Collections 1/1</t>
  </si>
  <si>
    <t>CM       to denote             cubic meters</t>
  </si>
  <si>
    <t>SM       to denote             square meters</t>
  </si>
  <si>
    <t>LM       to denote              linear meters</t>
  </si>
  <si>
    <t>No.      to denote              enumerated item</t>
  </si>
  <si>
    <t>KG       to denote             kilogrammes</t>
  </si>
  <si>
    <t>SMM       to denote             the Standard Method of Measurement of Building Works for East Africa, Metric 1970 edition</t>
  </si>
  <si>
    <t>mm     to denote              millimeters</t>
  </si>
  <si>
    <t>BS       to denote             the current British Standards three months before the date of invitation of this bid</t>
  </si>
  <si>
    <t>Sanitation</t>
  </si>
  <si>
    <t>B</t>
  </si>
  <si>
    <t>The contractor shall provide onsite, the necessary latrines for his staff and workmen to the requirements and satisfaction of the health authorities</t>
  </si>
  <si>
    <t>Item</t>
  </si>
  <si>
    <t>C</t>
  </si>
  <si>
    <t>Plant, tools and scaffolding</t>
  </si>
  <si>
    <t>D</t>
  </si>
  <si>
    <t>The contractor shall allow for mobilization and demobilization of plant, equipment, temporary works, personnel, etc</t>
  </si>
  <si>
    <t>Total Carried to Collections 1/2</t>
  </si>
  <si>
    <t xml:space="preserve">Water </t>
  </si>
  <si>
    <t>The contractor shall provide for all the necessary water to execute the works at his own cost</t>
  </si>
  <si>
    <t>Project Signage</t>
  </si>
  <si>
    <t>Total Carried to Collections 1/3</t>
  </si>
  <si>
    <t>COLLECTIONS</t>
  </si>
  <si>
    <t>TOTAL PRELIMINARIES &amp; GENERAL ITEMS</t>
  </si>
  <si>
    <t>E</t>
  </si>
  <si>
    <t>F</t>
  </si>
  <si>
    <t>G</t>
  </si>
  <si>
    <t>H</t>
  </si>
  <si>
    <t>I</t>
  </si>
  <si>
    <t>J</t>
  </si>
  <si>
    <t>K</t>
  </si>
  <si>
    <t>L</t>
  </si>
  <si>
    <t>M</t>
  </si>
  <si>
    <t>N</t>
  </si>
  <si>
    <t>O</t>
  </si>
  <si>
    <t>P</t>
  </si>
  <si>
    <t>Q</t>
  </si>
  <si>
    <t>R</t>
  </si>
  <si>
    <t>S</t>
  </si>
  <si>
    <t>T</t>
  </si>
  <si>
    <t>U</t>
  </si>
  <si>
    <t>Mild steel bar reinforcement to BS 4461</t>
  </si>
  <si>
    <t>No</t>
  </si>
  <si>
    <t xml:space="preserve">Structural timbers: </t>
  </si>
  <si>
    <t xml:space="preserve">100 x 50mm Struts/Ties </t>
  </si>
  <si>
    <t xml:space="preserve">150 x 50mm Tie beam </t>
  </si>
  <si>
    <t>75 x 50mm Purlins</t>
  </si>
  <si>
    <t xml:space="preserve">100 x 75mm Wall plate </t>
  </si>
  <si>
    <t>Prime grade joinery timber: wrot pine</t>
  </si>
  <si>
    <t>225 x 20mm Fascia and barge board</t>
  </si>
  <si>
    <t>Roof covering</t>
  </si>
  <si>
    <t>Matching ridge caping</t>
  </si>
  <si>
    <t>Surfaces 200 - 300mm girth : fascia and barge boards</t>
  </si>
  <si>
    <t>Ceiling Finishes</t>
  </si>
  <si>
    <t>m</t>
  </si>
  <si>
    <t xml:space="preserve">325 x 75mm Cill : sunk, weathered and throated </t>
  </si>
  <si>
    <t>Iron mongery and matching fixings</t>
  </si>
  <si>
    <t>Fastener</t>
  </si>
  <si>
    <t>Stay</t>
  </si>
  <si>
    <t>Painting</t>
  </si>
  <si>
    <t>Glazed casement windows (measured flat both faces)</t>
  </si>
  <si>
    <t>Window Cills : 325 x 75mm average</t>
  </si>
  <si>
    <t xml:space="preserve">Cement and sand (1:4) </t>
  </si>
  <si>
    <t>Plastered surfaces of reveals 200 - 300mm wide : external</t>
  </si>
  <si>
    <t>V</t>
  </si>
  <si>
    <t>kg</t>
  </si>
  <si>
    <t>nr</t>
  </si>
  <si>
    <t>AMOUNT (UGX)</t>
  </si>
  <si>
    <t>Description</t>
  </si>
  <si>
    <t>Unit</t>
  </si>
  <si>
    <t>Qty</t>
  </si>
  <si>
    <t>Rate (UgShs)</t>
  </si>
  <si>
    <t>Amount (UgShs)</t>
  </si>
  <si>
    <t>SUMMARY OF BILL</t>
  </si>
  <si>
    <t xml:space="preserve">BILL NO. 1 : STAFF HOUSE </t>
  </si>
  <si>
    <t>ELEMENT NO. 1 :   PRELIMINARIES</t>
  </si>
  <si>
    <t>ELEMENT NO. 1 :   SUBSTRUCTURE</t>
  </si>
  <si>
    <t>ELEMENT NO. 2 :   BUILDING FRAME</t>
  </si>
  <si>
    <t>ELEMENT NO. 3 :   WALLS</t>
  </si>
  <si>
    <t>ELEMENT NO. 4 :   ROOF STRUCTURE</t>
  </si>
  <si>
    <t>ELEMENT NO. 5 :   WINDOWS</t>
  </si>
  <si>
    <t>ELEMENT NO. 6 :   DOORS</t>
  </si>
  <si>
    <t>ELEMENT NO. 7 :   FLOOR FINISHES</t>
  </si>
  <si>
    <t>ELEMENT NO. 8 :   WALL FINISHES</t>
  </si>
  <si>
    <t>ELEMENT NO. 9 :   ROOF FINISHES</t>
  </si>
  <si>
    <t>ELEMENT NO. 10 : ROOF WATER DRAINAGE</t>
  </si>
  <si>
    <t>ELEMENT NO. 11 : LIGHTNING PROTECTION</t>
  </si>
  <si>
    <t>ELEMENT NO. 12 : POWER AND LIGHTING</t>
  </si>
  <si>
    <t>Foreman</t>
  </si>
  <si>
    <t>The contractor shall allow for a qualified and experienced foreman FULL-TIME on site. The employer's representative shall approve the foreman</t>
  </si>
  <si>
    <t>Transport</t>
  </si>
  <si>
    <t>The contractor shall include in his prices the transportation of materials, workmen, plant and tools, to and from site</t>
  </si>
  <si>
    <t>Samples</t>
  </si>
  <si>
    <t>The contractor shall furnish, before commencement of works any samples or workmanship at his own cost for approval by the Engineer</t>
  </si>
  <si>
    <t>The signage shall painted on to the wall and shall state the project, the funder, and the employer (implementer).</t>
  </si>
  <si>
    <t xml:space="preserve">Site Clearance, leveling and grading </t>
  </si>
  <si>
    <t xml:space="preserve">Upon completion of works, the contractor shall clear off the site of all the debris, level and grade the compound to allow the end user access the completed structure </t>
  </si>
  <si>
    <t xml:space="preserve">ELEMENT NO 1: SUBSTRUCTURE </t>
  </si>
  <si>
    <t>Site Preparation</t>
  </si>
  <si>
    <t>Excavate top vegetable soil average 150mm deep and cart to spoil</t>
  </si>
  <si>
    <t>Anti-termite treatment to : sides and bottoms of foundations</t>
  </si>
  <si>
    <t>Ditto : stripped surfaces of ground</t>
  </si>
  <si>
    <t>Ditto : blinded surfaces of hardcore</t>
  </si>
  <si>
    <t>Excavations and Earthworks</t>
  </si>
  <si>
    <t xml:space="preserve">Excavate column bases : not exceeding 1.5m deep : </t>
  </si>
  <si>
    <t>commencing from stripped level</t>
  </si>
  <si>
    <t>Extra over excavations : breaking up rock met with in excavations</t>
  </si>
  <si>
    <t>Ditto but splash Apron and Ramp to a depth not exceeding 1.0m and width of 450mm</t>
  </si>
  <si>
    <t>Disposal of excavated materials</t>
  </si>
  <si>
    <t xml:space="preserve">Return, fill and ram: selected excavated materials around </t>
  </si>
  <si>
    <t>foundations: in 200mm layers compacted to 95% MDD.</t>
  </si>
  <si>
    <t>Surplus excavated material: Load up, cart, deposit, spread and</t>
  </si>
  <si>
    <t>level on site where directed.</t>
  </si>
  <si>
    <t xml:space="preserve">Fillings </t>
  </si>
  <si>
    <t xml:space="preserve">125mm Murram filling : well watered and compacted to 95% </t>
  </si>
  <si>
    <t>MDD 95% : to make up levels under floor bed</t>
  </si>
  <si>
    <t xml:space="preserve">150mm Hardcore bed : in broken stone blinded with and </t>
  </si>
  <si>
    <t>including 20mm layer of approved blinding ; under floor bed</t>
  </si>
  <si>
    <t>Ditto : under splash aprons and Ramp</t>
  </si>
  <si>
    <t>Mass in-situ concrete class15/20mm aggregate,</t>
  </si>
  <si>
    <t>Foundation in trenches</t>
  </si>
  <si>
    <t>100mm Floor bed</t>
  </si>
  <si>
    <t>75mm Splash apron bed and Ramp</t>
  </si>
  <si>
    <t>Total Carried to Collection</t>
  </si>
  <si>
    <t xml:space="preserve">Steel fabric mesh reinforcement ref no. A98 weighing </t>
  </si>
  <si>
    <t>Sawn formwork : to</t>
  </si>
  <si>
    <t>Edges of bed : 75 - 150mm width</t>
  </si>
  <si>
    <t>Soffites of projecting edge of floor bed: not exceeding 75mm girth</t>
  </si>
  <si>
    <t>Vertical sides of ramp : average 250mm wide cut to profile of ramp</t>
  </si>
  <si>
    <t>sum</t>
  </si>
  <si>
    <t>Foundation Walls</t>
  </si>
  <si>
    <t xml:space="preserve">strength) bedded and jointed in cement and sand (1:3) </t>
  </si>
  <si>
    <t>230mm Wall</t>
  </si>
  <si>
    <t>Damp proof membrane</t>
  </si>
  <si>
    <t>1000 Gauge polythene sheet damp proof membrane : in one layer</t>
  </si>
  <si>
    <t>with 300mm end laps: laid on blinded hardcore (m/s)</t>
  </si>
  <si>
    <t>Horizontal Damp proof course : hessian based bitumen felt :</t>
  </si>
  <si>
    <t>lapped 150mm on ends laid on cement and sand (1:3) mortar</t>
  </si>
  <si>
    <t>bed</t>
  </si>
  <si>
    <t>230mm Wide : laid under walls</t>
  </si>
  <si>
    <t>150mm Wide : laid under walls</t>
  </si>
  <si>
    <t>Plinth finishes</t>
  </si>
  <si>
    <t>15mm Cement and sand (1:3) render : steel trowelled smooth</t>
  </si>
  <si>
    <t>Prepare and apply three coats bituminous or other approved</t>
  </si>
  <si>
    <t>water resistant paint to : rendered plinth walls</t>
  </si>
  <si>
    <t>Maintenance for excavations</t>
  </si>
  <si>
    <t>Allow for upholding and maintaining sides of excavations</t>
  </si>
  <si>
    <t>Allow for keeping excavations free from surface water</t>
  </si>
  <si>
    <t>COLLECTION</t>
  </si>
  <si>
    <t>Page No. 5/20</t>
  </si>
  <si>
    <t>Page No. 6/20</t>
  </si>
  <si>
    <t>Page No. 7/20</t>
  </si>
  <si>
    <t xml:space="preserve">TOTAL ELEMENT NO.1 SUBSTRUCTURES CARRIED TO BILL SUMMARY </t>
  </si>
  <si>
    <t>ELEMENT NO 2 : BUILDING FRAME</t>
  </si>
  <si>
    <t xml:space="preserve">Reinforced in-situ concrete class 25/20mm aggregate, </t>
  </si>
  <si>
    <t>[mix 1:2:4]: in</t>
  </si>
  <si>
    <t>Ditto Lintel</t>
  </si>
  <si>
    <t>High yield tensile steel bar reinforcement to BS 4461 as</t>
  </si>
  <si>
    <t>described including cutting to lengths, bending, hoisting</t>
  </si>
  <si>
    <t xml:space="preserve">and fixing including all necessary tying wire and spacing </t>
  </si>
  <si>
    <t>blocks.</t>
  </si>
  <si>
    <t>12mm Diameter bars</t>
  </si>
  <si>
    <t>8mm Diameter bars</t>
  </si>
  <si>
    <t>Sawn formwork: to</t>
  </si>
  <si>
    <t>Sides and soffites : beams and lintel</t>
  </si>
  <si>
    <t xml:space="preserve">Precast concrete : class 25/(12mm aggregate) [mix 1:2:4] </t>
  </si>
  <si>
    <t>units : reinforced with 250mm wide weld mesh strip : finished</t>
  </si>
  <si>
    <t xml:space="preserve">fair on exposed surfaces: bedded and jointed in cement and </t>
  </si>
  <si>
    <t>sand (1:4) mortar</t>
  </si>
  <si>
    <t>Sundries</t>
  </si>
  <si>
    <t>Supply and fix Stanchion poles of 100mm diameter made of Galvanized Iron of Class B with bottom end welded with metal plate of 110mm x110mm of 6mm thickness in and including concrete grade 15 on the base measuring 600mm x600mm x 230mm and with 100x80x6mm U-Plate welded on top end</t>
  </si>
  <si>
    <t>TOTAL ELEMENT NO.2 (BUILDING FRAME)</t>
  </si>
  <si>
    <t>CARRIED TO BILL SUMMARY</t>
  </si>
  <si>
    <t>ELEMENT NO 3 : WALLS</t>
  </si>
  <si>
    <t>mortar.</t>
  </si>
  <si>
    <t>150mm Wall</t>
  </si>
  <si>
    <t>Allow for labour and materials for eaves filling in 230mm walls:</t>
  </si>
  <si>
    <t>average 225mm high</t>
  </si>
  <si>
    <t>compressive strength) bedded, jointed and pointed in cement</t>
  </si>
  <si>
    <t>and sand (1:3) mortar in</t>
  </si>
  <si>
    <t xml:space="preserve">TOTAL ELEMENT NO.3 (WALLS) </t>
  </si>
  <si>
    <t>ELEMENT NO 4 : ROOF</t>
  </si>
  <si>
    <t xml:space="preserve">Sawn cypress or other approved: pressure impregnated </t>
  </si>
  <si>
    <t xml:space="preserve">with Tanalith or other approved </t>
  </si>
  <si>
    <t>rise : nailed together, hoisted and fixed 3.0m above ground</t>
  </si>
  <si>
    <t>150 x 50mm Rafter</t>
  </si>
  <si>
    <t>150 x 50mm on top of the stanchion poles</t>
  </si>
  <si>
    <t xml:space="preserve">TOTAL ELEMENT NO.4 (ROOF STRUCTURE) </t>
  </si>
  <si>
    <t>ELEMENT NO 5 : WINDOWS</t>
  </si>
  <si>
    <t>Purpose made steel casement to BS 990 : frames and glazing</t>
  </si>
  <si>
    <t>primed with one coat red oxide primer before fixing :</t>
  </si>
  <si>
    <t>complete with fixing lugs built into walls</t>
  </si>
  <si>
    <t>Window size W1 1200 x 1500mm high overall : comprising 300mm</t>
  </si>
  <si>
    <t>high steel louvred vent for full width : 2No side hung opening sash</t>
  </si>
  <si>
    <t>Ordinary quality (OQ) clear sheet glass and glazing</t>
  </si>
  <si>
    <t>tropical glazing putty</t>
  </si>
  <si>
    <t xml:space="preserve">Prepare touch up primer and apply one coat undercoat and </t>
  </si>
  <si>
    <t>two finishing coats of gloss oil paint : on metal</t>
  </si>
  <si>
    <t>two finishing coats of gloss oil paint : on concrete</t>
  </si>
  <si>
    <t xml:space="preserve">15mm Plaster to reveals : average 200 - 300mm wide: steel </t>
  </si>
  <si>
    <t>trowelled smooth</t>
  </si>
  <si>
    <t>Prepare and apply three coats weather guard emulsion</t>
  </si>
  <si>
    <t>paint : to</t>
  </si>
  <si>
    <t>Prepare surfaces: apply three coats vinyl silk soft white</t>
  </si>
  <si>
    <t>emulsion paint: on steel trowelled plaster: to</t>
  </si>
  <si>
    <t>Plastered surfaces of reveals 200 - 300mm wide : internal</t>
  </si>
  <si>
    <t xml:space="preserve">TOTAL ELEMENT NO.5 (WINDOWS) </t>
  </si>
  <si>
    <t>ELEMENT NO 6 : DOORS</t>
  </si>
  <si>
    <t>Purpose made steel door : Door frame profiles sections framing and clad faced/fabricated with 1.5mm steel plates : complete with hinges, frame and fixing lugs built into wall.</t>
  </si>
  <si>
    <t xml:space="preserve">Knot prime stop and apply one coat undercoat and two </t>
  </si>
  <si>
    <t xml:space="preserve">finishing coats gloss oil paint </t>
  </si>
  <si>
    <t>Prepare touch up primer and apply one undercoat and two</t>
  </si>
  <si>
    <t xml:space="preserve">Supply and fix: English "Union" or other equal </t>
  </si>
  <si>
    <t>approved ironmongery: matching screws: locks to include</t>
  </si>
  <si>
    <t>a set of 3 keys. (Prices of locks to be inclusive of handles)</t>
  </si>
  <si>
    <t>38mm Diameter rubber door stops appropriately screwed to walls of floors</t>
  </si>
  <si>
    <t>Mortice locks</t>
  </si>
  <si>
    <t>Prepare and apply three coats of polyurethane lacquer: on woodwork</t>
  </si>
  <si>
    <t>General surfaces of pelmet boxes</t>
  </si>
  <si>
    <t xml:space="preserve">TOTAL ELEMENT NO.6 (DOORS) </t>
  </si>
  <si>
    <t>ELEMENT NO 7 : FLOOR FINISHES</t>
  </si>
  <si>
    <t>Polished ceramic coloured tiles; bedding and jointing in cement /adhesive mortar (1:4); grouting joints with matching coloured cement; 400 x 400 x 10 mm thick;</t>
  </si>
  <si>
    <t>A1</t>
  </si>
  <si>
    <t>To floors and verandas generally;</t>
  </si>
  <si>
    <t>A2</t>
  </si>
  <si>
    <t>To skirtings; 100 mm high and 10mm thick with plastic strip on the top edge</t>
  </si>
  <si>
    <t>Sawn cypress or other equal approved including necessary suspension system: well seasoned cellcured: selected and kept clean</t>
  </si>
  <si>
    <t>100 x 50 ceiling battens at perimeter, plugged</t>
  </si>
  <si>
    <t>Ceiling brandering 100 x 50 mm members one way set into timber truss and tie members and 100 x 50 members at 600 centres other way</t>
  </si>
  <si>
    <t xml:space="preserve">Supply and fix 600 x 600 mm access panel with sides cut bavelled to </t>
  </si>
  <si>
    <t>45 degrees and fixed on and including painting to all exposed surfaces</t>
  </si>
  <si>
    <t>9 x 24 SWG galvanized expanded metal lathing U-nailed to timber branderings</t>
  </si>
  <si>
    <t>Cement and sand (1:4) pricking course to metal lathing</t>
  </si>
  <si>
    <t>12mm cement and sand plaster to ceiling</t>
  </si>
  <si>
    <t>Prepare and apply three coats of plastic emulsion paint plastered ceiling</t>
  </si>
  <si>
    <t>Ditto but cornice</t>
  </si>
  <si>
    <t xml:space="preserve">TOTAL ELEMENT NO.7 (FLOOR FINISHES) </t>
  </si>
  <si>
    <t>ELEMENT NO 8 : WALL FINISHES</t>
  </si>
  <si>
    <t>External wall finishes</t>
  </si>
  <si>
    <t>20mm Render in two coats : wood float finished first coat and final coat tyrolean (rough cast) finish</t>
  </si>
  <si>
    <t xml:space="preserve">Ditto 300 x 10mm Rendered skirt but finished smooth with steel trowel </t>
  </si>
  <si>
    <t xml:space="preserve">Prepare surfaces: apply three coats weather guard emulsion paint </t>
  </si>
  <si>
    <t>Rendered surfaces : walls</t>
  </si>
  <si>
    <t>Prepare and apply three coats bituminous paint on</t>
  </si>
  <si>
    <t>Skirting</t>
  </si>
  <si>
    <t>Internal wall finishes</t>
  </si>
  <si>
    <t>15mm Plaster to : Walls and Concrete surfaces : steel</t>
  </si>
  <si>
    <t>trowelled smooth.</t>
  </si>
  <si>
    <t>Walls and concrete surfaces internally</t>
  </si>
  <si>
    <t xml:space="preserve">TOTAL ELEMENT NO.8 (WALL FINISHES) </t>
  </si>
  <si>
    <t>ELEMENT NO 9 : ROOF FINISHES</t>
  </si>
  <si>
    <t>finishing coats gloss oil paint on wood</t>
  </si>
  <si>
    <t xml:space="preserve">TOTAL ELEMENT NO.9 (ROOF FINISHES) </t>
  </si>
  <si>
    <t>ELEMENT NO 10 : ROOF WATER DRAINAGE</t>
  </si>
  <si>
    <t>Supply and fix : rainwater disposal system</t>
  </si>
  <si>
    <t>uPVC Gutter to BS 4576</t>
  </si>
  <si>
    <t>110mm Streamline gutter complete with gutter unions fascia</t>
  </si>
  <si>
    <t>clips for fixing to fascia</t>
  </si>
  <si>
    <t xml:space="preserve">Extra over gutter for : </t>
  </si>
  <si>
    <t>110mm Stop ends</t>
  </si>
  <si>
    <t>110 x 75mm Gutter outlets</t>
  </si>
  <si>
    <t>uPVC Down pipe to BS 4576</t>
  </si>
  <si>
    <t>80mm Diameter rain water down pipe : clipped to walls with</t>
  </si>
  <si>
    <t>approved holder bats</t>
  </si>
  <si>
    <t xml:space="preserve">Extra over down pipe for : </t>
  </si>
  <si>
    <t>100mm Shoe</t>
  </si>
  <si>
    <t>The following in 5,000L rainwater storage tank</t>
  </si>
  <si>
    <t>Tank base</t>
  </si>
  <si>
    <t xml:space="preserve">Excavate foundation trenches: not exceeding 1.5m deep : </t>
  </si>
  <si>
    <t xml:space="preserve">Return, fill and ram : selected excavated materials around </t>
  </si>
  <si>
    <t>Surplus excavated material : Load up, cart, deposit, spread and</t>
  </si>
  <si>
    <t xml:space="preserve">Plain concrete class 15/20mm aggregate, (mix 1:3:6) in : </t>
  </si>
  <si>
    <t>Ditto :  100mm Floor bed</t>
  </si>
  <si>
    <t>Sawn form work to : edges of bed : 75 - 150mm width</t>
  </si>
  <si>
    <t xml:space="preserve">230mm Wall : built to a radius of 1.07m : in hard burnt clay bricks </t>
  </si>
  <si>
    <t>bedded and jointed in cement and sand (1:4) mortar</t>
  </si>
  <si>
    <t xml:space="preserve">15mm Cement and sand (1:4) render : steel trowelled smooth </t>
  </si>
  <si>
    <t>5,000 Litre HDPE water tank</t>
  </si>
  <si>
    <t>32mm Diameter Bip tap : complete with a stop valve</t>
  </si>
  <si>
    <t xml:space="preserve">300mm x 32mm Diameter overflow pipe </t>
  </si>
  <si>
    <t xml:space="preserve">1700mm x 32mm Diameter pipe : Wash out complete with stop </t>
  </si>
  <si>
    <t>valves</t>
  </si>
  <si>
    <t>Page No. 17/21</t>
  </si>
  <si>
    <t>Page No. 18/21</t>
  </si>
  <si>
    <t xml:space="preserve">TOTAL ELEMENT NO.10 (ROOF WATER DRAINAGE) </t>
  </si>
  <si>
    <t>ELEMENT NO 11 : LIGHTNING PROTECTION</t>
  </si>
  <si>
    <t>Supply, install, connect and set to work the following, all</t>
  </si>
  <si>
    <t>as described in the Specifications and Drawings</t>
  </si>
  <si>
    <t>Earthing</t>
  </si>
  <si>
    <t xml:space="preserve">Inspection chamber : size 300mm x 300mm internal dimension : </t>
  </si>
  <si>
    <t xml:space="preserve">complete with lid. </t>
  </si>
  <si>
    <t>Lightning Protection</t>
  </si>
  <si>
    <t xml:space="preserve">25mm x 3mm Copper tape. </t>
  </si>
  <si>
    <t xml:space="preserve">25mm x 3mm Aluminium tape. </t>
  </si>
  <si>
    <t xml:space="preserve">1200mm x 20mm Solid Copper bond earth rod :  complete with </t>
  </si>
  <si>
    <t>couplers and driving tips</t>
  </si>
  <si>
    <t xml:space="preserve">Bi-metallic connector. </t>
  </si>
  <si>
    <t>Type A rod to clamp.</t>
  </si>
  <si>
    <t>25mm x 3mm Copper square test clamp.</t>
  </si>
  <si>
    <t>Air terminals complete with tape adapter and all accessories</t>
  </si>
  <si>
    <t xml:space="preserve">TOTAL ELEMENT NO.11 (LIGHTNING PROTECTION) </t>
  </si>
  <si>
    <t>ELEMENT NO. 12</t>
  </si>
  <si>
    <t>ELECTRICAL INSTALLATION</t>
  </si>
  <si>
    <t>Lighting</t>
  </si>
  <si>
    <t>no</t>
  </si>
  <si>
    <t>6A 1 gang 1 way moulded switch as MK or approved equal.</t>
  </si>
  <si>
    <t>6A 1 2gang 1 way moulded switch as MK or approved equal.</t>
  </si>
  <si>
    <t>Sockets</t>
  </si>
  <si>
    <t xml:space="preserve">13A 2gang switched socket outlet as MK, in MK boxes complete with all accessories. </t>
  </si>
  <si>
    <t>Solar Power.</t>
  </si>
  <si>
    <t xml:space="preserve">Solar Power Supply </t>
  </si>
  <si>
    <t>Steel supporting structure for solar panels mounted on the roof at an Optimum tilt angle to be determined by site location, complete with brackets and all accessories.</t>
  </si>
  <si>
    <t>Deep Cycle Maintenance Free Solar Batteries, of 200AH, 12V / 24V, as DELCO 2000 by Steca  GmbH Memmingen (Germany) or equal approved.</t>
  </si>
  <si>
    <t>Battery cable with fuse and interconnecting cables to Consumer unit.</t>
  </si>
  <si>
    <t>Total carried to collections 1/2</t>
  </si>
  <si>
    <t>Total carried to collections 2/2</t>
  </si>
  <si>
    <t>TOTAL ELEMENT NO. 12 (POWER AND LIGHTING) CARRIED TO BILL SUMMERY</t>
  </si>
  <si>
    <t>Cement sand (1:4):</t>
  </si>
  <si>
    <t>emulsion paint: on steel trowelled white cement plaster: to</t>
  </si>
  <si>
    <t>foundation in trenches 100mm thick</t>
  </si>
  <si>
    <t>GRAND TOTAL ONE BLOCK STAFF HOUSE</t>
  </si>
  <si>
    <t>STAFF HOUSE CARRIED TO GENERAL SUMMARY</t>
  </si>
  <si>
    <t>Signed and stamped : Bidder</t>
  </si>
  <si>
    <t>:</t>
  </si>
  <si>
    <t>Date:</t>
  </si>
  <si>
    <t>Signed and stamped : Employer</t>
  </si>
  <si>
    <t>mortar reinforced with two lines of Hoopiron 25mmx3mm.</t>
  </si>
  <si>
    <t>Cement and sand screed (1:3) finished smooth</t>
  </si>
  <si>
    <t>finishing coats of gloss oil paint: metal doors surfaces</t>
  </si>
  <si>
    <t>Door type D1: 45mm casement-type door and frame : size 900 x 2400mm high overall : comprising 300mm high steel louvred vent for full width : single door shutter size 900 x 2100mm high</t>
  </si>
  <si>
    <t>Vent : size 230 x 450mm complete with bat wiremesh</t>
  </si>
  <si>
    <t>5W energy saving solar bulb fitting complete with  all accessories as Thorn or equal approved.(F1)</t>
  </si>
  <si>
    <t>[End of 11no. Truss]</t>
  </si>
  <si>
    <t>10W energy saving solar bulb fitting in Bulkhead and all accessories as Thorn or equal approved.(F1)</t>
  </si>
  <si>
    <t>Security AND COVID Prevention Measures</t>
  </si>
  <si>
    <t xml:space="preserve">The contractor shall adequately safeguard the site, provide for temporary hoarding of the whole site with ironsheets/75% shade nets with movement areas properly cordooned with orange fance to ensure controlled movements within the construction areas including provision of hand washing face masks </t>
  </si>
  <si>
    <t>75% shade nets</t>
  </si>
  <si>
    <t>sm</t>
  </si>
  <si>
    <t>Eclyptus poles for hoarding construction</t>
  </si>
  <si>
    <t>50L Hand washing facilities for workers</t>
  </si>
  <si>
    <t>Face masks</t>
  </si>
  <si>
    <t>roll</t>
  </si>
  <si>
    <t>Personnel to ensure security &amp; Covid 19 control measures enforced on site</t>
  </si>
  <si>
    <t>person</t>
  </si>
  <si>
    <t>Orange fence for coordoning off temporary holding</t>
  </si>
  <si>
    <t>Ground beam</t>
  </si>
  <si>
    <t>Reinforced in-situ concrete class 25/19mm aggregate,</t>
  </si>
  <si>
    <t xml:space="preserve">The following in 11No. Truss : 10000mm clear span x 2041mm </t>
  </si>
  <si>
    <t>Charge Regulator with System voltage 12V / 24V DC, Max Module and Load Current of 60A, as by Steca  GmbH Memmingen (Germany) or equal approved.</t>
  </si>
  <si>
    <t>63A 4-Way SPN MCB Consumer Unit flush mounting complete with integral isolator, MCBs and all accessories as MEM, CRABTREE or equal approved.</t>
  </si>
  <si>
    <t xml:space="preserve">Excavate top vegetable soil average 150mm deep and cart to spoil and excavate to reduce level </t>
  </si>
  <si>
    <t>Ditto to column footings</t>
  </si>
  <si>
    <t>m3</t>
  </si>
  <si>
    <t>Sides of ground beam and columns</t>
  </si>
  <si>
    <t>Ring beam and columns</t>
  </si>
  <si>
    <t>Excavate foundation trenches: not exceeding 1.2m deep to a width of 690mm : commencing from stripped level</t>
  </si>
  <si>
    <t>Ramp : size 3000 x 1200 x 250mm thick (average)</t>
  </si>
  <si>
    <t>Ditto but Window W2 size : 600 x 900mm high overall : comprising 300mm high steel louvred vent for full width : 1No. top-hung opening middle sash and 1No. Fixed bottom sash size 350mm x 400mm : all divided in panes 0.1 - 0.5mm2</t>
  </si>
  <si>
    <t>Curtain rail</t>
  </si>
  <si>
    <t xml:space="preserve"> Spiral golden aluminium curtain rail with rollers, complete wall hangs  and designer stop ends to the engineers approval</t>
  </si>
  <si>
    <t>E(i)</t>
  </si>
  <si>
    <t>ditto but transluscent obscure glass</t>
  </si>
  <si>
    <t>Door type D2: 45mm Metallic semi solid core flush door and frame : size 850 x 2100mm high overall : comprising top chord 50mm : door shutter size 800 x 2100mm high</t>
  </si>
  <si>
    <t>Tower-Bolt complete with 75mm padlock</t>
  </si>
  <si>
    <t>30mm thick screed including cement grout finised smooth with steel float complete with floor strips arranged in 2000x2000mm bays</t>
  </si>
  <si>
    <t>30 Gauge pre-coated brick red corrugated galvanised iron roofing sheets fixed: 1 1/2 corrugations side laps: fixed to timber purlins (m/s) with galvanised iron drive screws with washers.</t>
  </si>
  <si>
    <t>Inverter of Max. DC Power of 1500W, Max. Current of 14A DC / AC, Max Voltage at no load of 175V DC, as GRUDFOS (Germany) SA 1500 v03 or equal approved.</t>
  </si>
  <si>
    <t>MECHANICAL INSTALLATIONS</t>
  </si>
  <si>
    <t>The Contractor shall supply, deliver,install, test and commission to the satisfaction of the Engineer the following including builders works:-</t>
  </si>
  <si>
    <t>The Tenderers must allow in their prices for all couplings,connectors as required in the running lengths of pipes</t>
  </si>
  <si>
    <t xml:space="preserve">INTERNAL WATER SUPPLY AND DISTRIBUTION </t>
  </si>
  <si>
    <t>All Cold and Hot Water piping shall be  PPR pipe PN25.Complete with Tees,Sockets,Elbows,Threaded adapters,Threaded elbows,Reducers and all associated fittings.</t>
  </si>
  <si>
    <t>PPR  Pipes PN25</t>
  </si>
  <si>
    <t>20mm</t>
  </si>
  <si>
    <t>LM</t>
  </si>
  <si>
    <t>25mm</t>
  </si>
  <si>
    <t>Isolating Valves</t>
  </si>
  <si>
    <t xml:space="preserve">20mm </t>
  </si>
  <si>
    <t>NO</t>
  </si>
  <si>
    <t>15mm(1/2") flexible tubing 450mm long</t>
  </si>
  <si>
    <t>15mm angle valves as Pex England Grohe or equal and approved</t>
  </si>
  <si>
    <t>INTERNAL DRAINAGE</t>
  </si>
  <si>
    <t>Supply and Install the following including clamps/ brackets for supporting pipes,  builders works which involves making good to any openings made in floor slabs and chiselling of walls</t>
  </si>
  <si>
    <t>uPVC Pipes PN6</t>
  </si>
  <si>
    <t>40mm Complete with Tees, Bends, Reducers, Access plugs, necessary fittings and accessories.</t>
  </si>
  <si>
    <t>50mm Complete with Tees, Bends, Reducers, Access plugs, necessary fittings and accessories.</t>
  </si>
  <si>
    <t>110mm Complete with Tees, Bends, Reducers, Access plugs, necessary fittings and accessories.</t>
  </si>
  <si>
    <t>110  x 50mm PVC Floor trap</t>
  </si>
  <si>
    <t xml:space="preserve">Stainless steel grating 150x 150 </t>
  </si>
  <si>
    <t>110mm Straight WC connector</t>
  </si>
  <si>
    <t>110mm Vent Cowl</t>
  </si>
  <si>
    <t>TOTAL CARRIED TO COLLECTION</t>
  </si>
  <si>
    <t>6/11/1</t>
  </si>
  <si>
    <t>SANITARY FITTINGS</t>
  </si>
  <si>
    <t>Supply and install the following sanitary fittings including all necessary fittings and accessories</t>
  </si>
  <si>
    <t>WC Suite</t>
  </si>
  <si>
    <t>Close coupled WC Suite as Ideal standard Rugiada in vitreous china,  WC suite in white colour,P&amp;S-trap,WC pan vertical outlet with fixing kit,outlet connector, Cistern complete with 6Litre flushing fittings push button for interruption at will,lacquered seat and cover with stainless steel hinges.</t>
  </si>
  <si>
    <t>Shower Head/Arm</t>
  </si>
  <si>
    <t>Traditional fixed Shower head as Vado westbury WG-16204-C/P rigid riser with 6" (150mm) shower head and arm, hand shower and diverter chrome finish,1/2" x 10mm threaded inlet.</t>
  </si>
  <si>
    <t>Concealed 1/2" FxF Stop Cock with Tricorn handle as PEX-760</t>
  </si>
  <si>
    <t>Lever Arm Bib Tap chrome plated 1/2" as PEX 708-1/2.</t>
  </si>
  <si>
    <t>Wash Hand Basin</t>
  </si>
  <si>
    <t>Wash hand fixed on wall as Ideal standard Rugiada complete with one center tap hole,white colour,32mm chrome plated bottle trap, complete with 1/2" basin pillar tap as Vado Astra AST-106-CP with contract handle.</t>
  </si>
  <si>
    <t>Kitchen Sink</t>
  </si>
  <si>
    <t xml:space="preserve">Kitchen sink as Franke,Single bowl,Single drain 800 x 490 complete with 40mm Bottlle trap, 15mm Kitchen Sink Mixer as Vado  warwick WAR-251-C/P mono sink mixer with high swivel spout,aerator,flexible supply hoses and all fixing accessories. </t>
  </si>
  <si>
    <t>GENERAL WORKS</t>
  </si>
  <si>
    <t>Gully trap 300 x300 complete with Gulley piece concrete surround and  grating and 300 x 300 cast iron cover</t>
  </si>
  <si>
    <t>Internal water meter</t>
  </si>
  <si>
    <t>Allow for supply and connection of a water meter complete with 20mm stop cock and all connection accessories to the approval and satisfaction of the mechanical engineer</t>
  </si>
  <si>
    <t>5,000L PVC tanks as Crestank  complete with 25mm ball valve, 25mm washout and 25mm overflow pipe.</t>
  </si>
  <si>
    <t>110mm PN6 PVC pipe from Roof gutters to water tank</t>
  </si>
  <si>
    <t>15mm Stop Cock as Peglar or equal and approved</t>
  </si>
  <si>
    <t>6/11/2</t>
  </si>
  <si>
    <t>Total carried forward from Page 6/11/1</t>
  </si>
  <si>
    <t>Total carried forward from Page 6/11/2</t>
  </si>
  <si>
    <t>Total carried forward from Page 6/11/3</t>
  </si>
  <si>
    <t>TOTAL CARRIED TO SUMMARY</t>
  </si>
  <si>
    <t>Gully trap 300 x300 complete with Gulley piece concrete surround and  grating and 300 x 300 cast iron cover.</t>
  </si>
  <si>
    <t>Soakpit size 1.5M diam 2M deep filled with hard core and covered with 1000 guage polythene and top made good to match surroundings</t>
  </si>
  <si>
    <t>Two chamber septic tank for 30 users to detail size 3460 by 2460mm by 3150mm deep to structural Engineer's detail complete with inlet and outlet chambers.</t>
  </si>
  <si>
    <r>
      <t>m</t>
    </r>
    <r>
      <rPr>
        <vertAlign val="superscript"/>
        <sz val="11"/>
        <rFont val="Garamond"/>
        <family val="1"/>
      </rPr>
      <t>2</t>
    </r>
  </si>
  <si>
    <r>
      <t>m</t>
    </r>
    <r>
      <rPr>
        <vertAlign val="superscript"/>
        <sz val="11"/>
        <rFont val="Garamond"/>
        <family val="1"/>
      </rPr>
      <t>3</t>
    </r>
  </si>
  <si>
    <r>
      <t>Mild steel reinforcement to</t>
    </r>
    <r>
      <rPr>
        <b/>
        <u/>
        <sz val="11"/>
        <color indexed="8"/>
        <rFont val="Garamond"/>
        <family val="1"/>
      </rPr>
      <t xml:space="preserve"> BS 4483</t>
    </r>
  </si>
  <si>
    <r>
      <t>1.58kg/m</t>
    </r>
    <r>
      <rPr>
        <vertAlign val="superscript"/>
        <sz val="11"/>
        <rFont val="Garamond"/>
        <family val="1"/>
      </rPr>
      <t>2</t>
    </r>
    <r>
      <rPr>
        <sz val="11"/>
        <rFont val="Garamond"/>
        <family val="1"/>
      </rPr>
      <t>: in floor bed: including tying wire and distance blocks</t>
    </r>
  </si>
  <si>
    <r>
      <t>Hard burnt clay bricks to</t>
    </r>
    <r>
      <rPr>
        <b/>
        <u/>
        <sz val="11"/>
        <color indexed="8"/>
        <rFont val="Garamond"/>
        <family val="1"/>
      </rPr>
      <t xml:space="preserve"> BS 3921</t>
    </r>
    <r>
      <rPr>
        <b/>
        <u/>
        <sz val="11"/>
        <rFont val="Garamond"/>
        <family val="1"/>
      </rPr>
      <t xml:space="preserve"> (3.5N/mm</t>
    </r>
    <r>
      <rPr>
        <b/>
        <u/>
        <vertAlign val="superscript"/>
        <sz val="11"/>
        <rFont val="Garamond"/>
        <family val="1"/>
      </rPr>
      <t>2</t>
    </r>
    <r>
      <rPr>
        <b/>
        <u/>
        <sz val="11"/>
        <rFont val="Garamond"/>
        <family val="1"/>
      </rPr>
      <t xml:space="preserve"> compressive</t>
    </r>
  </si>
  <si>
    <r>
      <t>150mm Hard burnt clay vent bricks to</t>
    </r>
    <r>
      <rPr>
        <b/>
        <u/>
        <sz val="11"/>
        <color indexed="8"/>
        <rFont val="Garamond"/>
        <family val="1"/>
      </rPr>
      <t xml:space="preserve"> BS 3921 (3.5N/m</t>
    </r>
    <r>
      <rPr>
        <b/>
        <u/>
        <sz val="11"/>
        <rFont val="Garamond"/>
        <family val="1"/>
      </rPr>
      <t>m</t>
    </r>
    <r>
      <rPr>
        <b/>
        <u/>
        <vertAlign val="superscript"/>
        <sz val="11"/>
        <rFont val="Garamond"/>
        <family val="1"/>
      </rPr>
      <t>2</t>
    </r>
    <r>
      <rPr>
        <b/>
        <u/>
        <sz val="11"/>
        <rFont val="Garamond"/>
        <family val="1"/>
      </rPr>
      <t xml:space="preserve"> </t>
    </r>
  </si>
  <si>
    <r>
      <t>size 500 x 1200mm : all divided in panes 0.1 - 0.5mm</t>
    </r>
    <r>
      <rPr>
        <vertAlign val="superscript"/>
        <sz val="11"/>
        <rFont val="Garamond"/>
        <family val="1"/>
      </rPr>
      <t>2</t>
    </r>
    <r>
      <rPr>
        <sz val="11"/>
        <rFont val="Garamond"/>
        <family val="1"/>
      </rPr>
      <t>.</t>
    </r>
  </si>
  <si>
    <r>
      <t>5mm Glass : Glazing to metal casement panes 0.1 - 0.5mm</t>
    </r>
    <r>
      <rPr>
        <vertAlign val="superscript"/>
        <sz val="11"/>
        <rFont val="Garamond"/>
        <family val="1"/>
      </rPr>
      <t>2</t>
    </r>
    <r>
      <rPr>
        <sz val="11"/>
        <rFont val="Garamond"/>
        <family val="1"/>
      </rPr>
      <t xml:space="preserve"> with </t>
    </r>
  </si>
  <si>
    <r>
      <t>Extra</t>
    </r>
    <r>
      <rPr>
        <sz val="11"/>
        <rFont val="Garamond"/>
        <family val="1"/>
      </rPr>
      <t xml:space="preserve"> for 150 x 20mm thick cement and sand (1:3) cornice</t>
    </r>
  </si>
  <si>
    <r>
      <t>Bend : 80mm x 90</t>
    </r>
    <r>
      <rPr>
        <vertAlign val="superscript"/>
        <sz val="11"/>
        <rFont val="Garamond"/>
        <family val="1"/>
      </rPr>
      <t>o</t>
    </r>
    <r>
      <rPr>
        <sz val="11"/>
        <rFont val="Garamond"/>
        <family val="1"/>
      </rPr>
      <t>.</t>
    </r>
  </si>
  <si>
    <r>
      <t>Lighting points wired by 1.5mm</t>
    </r>
    <r>
      <rPr>
        <vertAlign val="superscript"/>
        <sz val="11"/>
        <rFont val="Garamond"/>
        <family val="1"/>
      </rPr>
      <t>2</t>
    </r>
    <r>
      <rPr>
        <sz val="11"/>
        <rFont val="Garamond"/>
        <family val="1"/>
      </rPr>
      <t xml:space="preserve"> twin with earth PVC-I copper cables in existing 20mm pvc conduits.</t>
    </r>
  </si>
  <si>
    <r>
      <t>Socket outlet point wired by 2.5mm</t>
    </r>
    <r>
      <rPr>
        <vertAlign val="superscript"/>
        <sz val="11"/>
        <rFont val="Garamond"/>
        <family val="1"/>
      </rPr>
      <t>2</t>
    </r>
    <r>
      <rPr>
        <sz val="11"/>
        <rFont val="Garamond"/>
        <family val="1"/>
      </rPr>
      <t xml:space="preserve"> twin with earth PVC-I copper cables in 20mm pvc conduits and all accessories.</t>
    </r>
  </si>
  <si>
    <r>
      <t xml:space="preserve">Solar Panel, with Peak power of 150W, Max.Current of 4.5A, Max. Voltage of 17V DC, Short circuit current of 4.8A, Open circuit voltage of 21.4V DC, as </t>
    </r>
    <r>
      <rPr>
        <b/>
        <sz val="11"/>
        <rFont val="Garamond"/>
        <family val="1"/>
      </rPr>
      <t>SIEMENS SP75</t>
    </r>
    <r>
      <rPr>
        <sz val="11"/>
        <rFont val="Garamond"/>
        <family val="1"/>
      </rPr>
      <t xml:space="preserve">, </t>
    </r>
    <r>
      <rPr>
        <b/>
        <sz val="11"/>
        <rFont val="Garamond"/>
        <family val="1"/>
      </rPr>
      <t>BP SOLAR BP 275</t>
    </r>
    <r>
      <rPr>
        <sz val="11"/>
        <rFont val="Garamond"/>
        <family val="1"/>
      </rPr>
      <t xml:space="preserve"> or equal approved.</t>
    </r>
  </si>
  <si>
    <r>
      <t xml:space="preserve"> Earth installation by 25mm</t>
    </r>
    <r>
      <rPr>
        <vertAlign val="superscript"/>
        <sz val="11"/>
        <rFont val="Garamond"/>
        <family val="1"/>
      </rPr>
      <t>2</t>
    </r>
    <r>
      <rPr>
        <sz val="11"/>
        <rFont val="Garamond"/>
        <family val="1"/>
      </rPr>
      <t xml:space="preserve"> PVC copper cables to copper electrode in manhole complete with all accessories.</t>
    </r>
  </si>
  <si>
    <r>
      <t>Supply Cable 25mm</t>
    </r>
    <r>
      <rPr>
        <vertAlign val="superscript"/>
        <sz val="11"/>
        <rFont val="Garamond"/>
        <family val="1"/>
      </rPr>
      <t>2</t>
    </r>
    <r>
      <rPr>
        <sz val="11"/>
        <rFont val="Garamond"/>
        <family val="1"/>
      </rPr>
      <t xml:space="preserve"> x 3core PVC/SWA/PVC Copper cables  in  25mm PVC concealed conduits complete with terminations clipping and all accessories from battery battery bank to Solar power Consumer Unit CU2. </t>
    </r>
  </si>
  <si>
    <t>ELEMENT NO. 10 : MECHANICAL INSTALLATION</t>
  </si>
  <si>
    <t>SUB TOTAL ONE BLOCK OF STAFF HOUSE 8 ROOMS</t>
  </si>
  <si>
    <t>Bills of Quantities: Construction of one (1) block of eight (8) roomed staff house at Palabek, Palabek refugee settlement, Lamwo District</t>
  </si>
  <si>
    <t xml:space="preserve">All unit rates should have applicable taxes as IRC will not pay for any tax not included in the unit </t>
  </si>
  <si>
    <t>ADD  5%CONTINGENCY</t>
  </si>
  <si>
    <t>A'</t>
  </si>
  <si>
    <t>Ditto but squatting 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</si>
</sst>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_-;\-* #,##0_-;_-* &quot;-&quot;??_-;_-@_-"/>
    <numFmt numFmtId="166" formatCode="_(* #,##0_);_(* \(#,##0\);_(* &quot;-&quot;??_);_(@_)"/>
    <numFmt numFmtId="167" formatCode="#,##0&quot;/=&quot;"/>
    <numFmt numFmtId="168" formatCode="_-* #,##0_$_-;\-* #,##0_$_-;_-* &quot;-&quot;??_$_-;_-@_-"/>
    <numFmt numFmtId="169" formatCode="_-* #,##0.00_/_=_-;\-* #,##0.00_/_=_-;_-* &quot;-&quot;??_/_=_-;_-@_-"/>
  </numFmts>
  <fonts count="29" x14ac:knownFonts="1">
    <font>
      <sz val="12"/>
      <color theme="1"/>
      <name val="Times New Roman"/>
      <family val="2"/>
      <charset val="1"/>
    </font>
    <font>
      <sz val="11"/>
      <color theme="1"/>
      <name val="Calibri"/>
      <family val="2"/>
      <scheme val="minor"/>
    </font>
    <font>
      <sz val="12"/>
      <color theme="1"/>
      <name val="Times New Roman"/>
      <family val="2"/>
      <charset val="1"/>
    </font>
    <font>
      <sz val="10"/>
      <name val="Arial"/>
      <family val="2"/>
    </font>
    <font>
      <sz val="10"/>
      <color indexed="8"/>
      <name val="Arial"/>
      <family val="2"/>
    </font>
    <font>
      <sz val="11"/>
      <color theme="1"/>
      <name val="Calibri"/>
      <family val="2"/>
      <scheme val="minor"/>
    </font>
    <font>
      <b/>
      <sz val="11"/>
      <name val="Garamond"/>
      <family val="1"/>
    </font>
    <font>
      <b/>
      <u/>
      <sz val="11"/>
      <name val="Garamond"/>
      <family val="1"/>
    </font>
    <font>
      <sz val="11"/>
      <name val="Garamond"/>
      <family val="1"/>
    </font>
    <font>
      <sz val="11"/>
      <color indexed="8"/>
      <name val="Calibri"/>
      <family val="2"/>
    </font>
    <font>
      <sz val="11"/>
      <color indexed="8"/>
      <name val="Garamond"/>
      <family val="1"/>
    </font>
    <font>
      <sz val="12"/>
      <name val="Garamond"/>
      <family val="1"/>
    </font>
    <font>
      <b/>
      <sz val="16"/>
      <name val="Garamond"/>
      <family val="1"/>
    </font>
    <font>
      <sz val="12"/>
      <color theme="1"/>
      <name val="Garamond"/>
      <family val="1"/>
    </font>
    <font>
      <b/>
      <i/>
      <sz val="10"/>
      <name val="Garamond"/>
      <family val="1"/>
    </font>
    <font>
      <b/>
      <sz val="10"/>
      <name val="Garamond"/>
      <family val="1"/>
    </font>
    <font>
      <sz val="10"/>
      <name val="Garamond"/>
      <family val="1"/>
    </font>
    <font>
      <u/>
      <sz val="11"/>
      <name val="Garamond"/>
      <family val="1"/>
    </font>
    <font>
      <sz val="11"/>
      <color theme="1"/>
      <name val="Garamond"/>
      <family val="1"/>
    </font>
    <font>
      <b/>
      <sz val="11"/>
      <color theme="1"/>
      <name val="Garamond"/>
      <family val="1"/>
    </font>
    <font>
      <b/>
      <u/>
      <sz val="11"/>
      <color theme="1"/>
      <name val="Garamond"/>
      <family val="1"/>
    </font>
    <font>
      <b/>
      <u/>
      <sz val="14"/>
      <color theme="1"/>
      <name val="Garamond"/>
      <family val="1"/>
    </font>
    <font>
      <b/>
      <i/>
      <u/>
      <sz val="11"/>
      <color theme="1"/>
      <name val="Garamond"/>
      <family val="1"/>
    </font>
    <font>
      <u/>
      <sz val="11"/>
      <color theme="1"/>
      <name val="Garamond"/>
      <family val="1"/>
    </font>
    <font>
      <vertAlign val="superscript"/>
      <sz val="11"/>
      <name val="Garamond"/>
      <family val="1"/>
    </font>
    <font>
      <b/>
      <u/>
      <sz val="11"/>
      <color indexed="8"/>
      <name val="Garamond"/>
      <family val="1"/>
    </font>
    <font>
      <b/>
      <u/>
      <vertAlign val="superscript"/>
      <sz val="11"/>
      <name val="Garamond"/>
      <family val="1"/>
    </font>
    <font>
      <b/>
      <i/>
      <sz val="11"/>
      <name val="Garamond"/>
      <family val="1"/>
    </font>
    <font>
      <b/>
      <i/>
      <u/>
      <sz val="12"/>
      <color rgb="FF000000"/>
      <name val="Calibri"/>
      <family val="2"/>
    </font>
  </fonts>
  <fills count="3">
    <fill>
      <patternFill patternType="none"/>
    </fill>
    <fill>
      <patternFill patternType="gray125"/>
    </fill>
    <fill>
      <patternFill patternType="solid">
        <fgColor theme="0"/>
        <bgColor indexed="64"/>
      </patternFill>
    </fill>
  </fills>
  <borders count="69">
    <border>
      <left/>
      <right/>
      <top/>
      <bottom/>
      <diagonal/>
    </border>
    <border>
      <left/>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diagonal/>
    </border>
    <border>
      <left style="thin">
        <color indexed="64"/>
      </left>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diagonal/>
    </border>
    <border>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auto="1"/>
      </right>
      <top style="medium">
        <color auto="1"/>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style="medium">
        <color auto="1"/>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medium">
        <color auto="1"/>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double">
        <color indexed="64"/>
      </right>
      <top/>
      <bottom style="thin">
        <color indexed="64"/>
      </bottom>
      <diagonal/>
    </border>
    <border>
      <left style="double">
        <color indexed="64"/>
      </left>
      <right style="medium">
        <color auto="1"/>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auto="1"/>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bottom style="double">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top/>
      <bottom/>
      <diagonal/>
    </border>
    <border>
      <left style="hair">
        <color indexed="64"/>
      </left>
      <right/>
      <top style="thin">
        <color indexed="64"/>
      </top>
      <bottom style="double">
        <color indexed="64"/>
      </bottom>
      <diagonal/>
    </border>
    <border>
      <left style="hair">
        <color indexed="64"/>
      </left>
      <right/>
      <top/>
      <bottom style="thin">
        <color indexed="64"/>
      </bottom>
      <diagonal/>
    </border>
    <border>
      <left style="thin">
        <color indexed="64"/>
      </left>
      <right/>
      <top style="thin">
        <color indexed="64"/>
      </top>
      <bottom style="double">
        <color indexed="64"/>
      </bottom>
      <diagonal/>
    </border>
    <border>
      <left style="thin">
        <color indexed="8"/>
      </left>
      <right/>
      <top/>
      <bottom/>
      <diagonal/>
    </border>
    <border>
      <left style="thin">
        <color indexed="64"/>
      </left>
      <right style="thin">
        <color indexed="64"/>
      </right>
      <top/>
      <bottom/>
      <diagonal/>
    </border>
    <border>
      <left style="thin">
        <color indexed="64"/>
      </left>
      <right/>
      <top/>
      <bottom/>
      <diagonal/>
    </border>
  </borders>
  <cellStyleXfs count="9">
    <xf numFmtId="0" fontId="0" fillId="0" borderId="0"/>
    <xf numFmtId="164" fontId="2" fillId="0" borderId="0" applyFont="0" applyFill="0" applyBorder="0" applyAlignment="0" applyProtection="0"/>
    <xf numFmtId="0" fontId="3" fillId="0" borderId="0"/>
    <xf numFmtId="164" fontId="4" fillId="0" borderId="0" applyFont="0" applyFill="0" applyBorder="0" applyAlignment="0" applyProtection="0"/>
    <xf numFmtId="0" fontId="5"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0" fontId="3" fillId="0" borderId="0">
      <alignment horizontal="justify"/>
    </xf>
  </cellStyleXfs>
  <cellXfs count="307">
    <xf numFmtId="0" fontId="0" fillId="0" borderId="0" xfId="0"/>
    <xf numFmtId="0" fontId="6" fillId="0" borderId="55" xfId="5" applyFont="1" applyBorder="1" applyAlignment="1">
      <alignment horizontal="center" vertical="top" wrapText="1"/>
    </xf>
    <xf numFmtId="0" fontId="7" fillId="0" borderId="56" xfId="5" applyFont="1" applyBorder="1" applyAlignment="1">
      <alignment vertical="top" wrapText="1"/>
    </xf>
    <xf numFmtId="1" fontId="8" fillId="0" borderId="56" xfId="5" applyNumberFormat="1" applyFont="1" applyBorder="1" applyAlignment="1">
      <alignment horizontal="center" vertical="top" wrapText="1"/>
    </xf>
    <xf numFmtId="37" fontId="8" fillId="0" borderId="56" xfId="5" applyNumberFormat="1" applyFont="1" applyBorder="1" applyAlignment="1">
      <alignment horizontal="right" vertical="top" wrapText="1"/>
    </xf>
    <xf numFmtId="166" fontId="8" fillId="0" borderId="56" xfId="6" applyNumberFormat="1" applyFont="1" applyBorder="1" applyAlignment="1" applyProtection="1">
      <alignment vertical="top" wrapText="1"/>
      <protection locked="0"/>
    </xf>
    <xf numFmtId="0" fontId="8" fillId="0" borderId="56" xfId="5" applyFont="1" applyBorder="1" applyAlignment="1">
      <alignment vertical="top" wrapText="1"/>
    </xf>
    <xf numFmtId="0" fontId="8" fillId="0" borderId="0" xfId="5" applyFont="1" applyAlignment="1">
      <alignment vertical="top" wrapText="1"/>
    </xf>
    <xf numFmtId="0" fontId="8" fillId="0" borderId="56" xfId="5" applyFont="1" applyBorder="1" applyAlignment="1">
      <alignment horizontal="center" vertical="top" wrapText="1"/>
    </xf>
    <xf numFmtId="166" fontId="10" fillId="0" borderId="56" xfId="7" applyNumberFormat="1" applyFont="1" applyBorder="1" applyAlignment="1" applyProtection="1">
      <alignment vertical="top" wrapText="1"/>
    </xf>
    <xf numFmtId="169" fontId="6" fillId="0" borderId="55" xfId="5" applyNumberFormat="1" applyFont="1" applyBorder="1" applyAlignment="1">
      <alignment horizontal="center" vertical="top" wrapText="1"/>
    </xf>
    <xf numFmtId="0" fontId="6" fillId="0" borderId="57" xfId="5" applyFont="1" applyBorder="1" applyAlignment="1">
      <alignment horizontal="center" vertical="top" wrapText="1"/>
    </xf>
    <xf numFmtId="0" fontId="6" fillId="0" borderId="58" xfId="5" applyFont="1" applyBorder="1" applyAlignment="1">
      <alignment horizontal="center" vertical="top" wrapText="1"/>
    </xf>
    <xf numFmtId="0" fontId="8" fillId="0" borderId="58" xfId="5" applyFont="1" applyBorder="1" applyAlignment="1">
      <alignment horizontal="center" vertical="top" wrapText="1"/>
    </xf>
    <xf numFmtId="166" fontId="8" fillId="0" borderId="58" xfId="6" applyNumberFormat="1" applyFont="1" applyBorder="1" applyAlignment="1" applyProtection="1">
      <alignment vertical="top" wrapText="1"/>
      <protection locked="0"/>
    </xf>
    <xf numFmtId="166" fontId="6" fillId="0" borderId="58" xfId="6" applyNumberFormat="1" applyFont="1" applyBorder="1" applyAlignment="1" applyProtection="1">
      <alignment vertical="top" wrapText="1"/>
      <protection locked="0"/>
    </xf>
    <xf numFmtId="166" fontId="8" fillId="0" borderId="56" xfId="5" applyNumberFormat="1" applyFont="1" applyBorder="1" applyAlignment="1">
      <alignment horizontal="right" vertical="top" wrapText="1"/>
    </xf>
    <xf numFmtId="0" fontId="8" fillId="0" borderId="56" xfId="5" applyFont="1" applyBorder="1" applyAlignment="1">
      <alignment horizontal="right" vertical="top" wrapText="1"/>
    </xf>
    <xf numFmtId="0" fontId="8" fillId="0" borderId="56" xfId="8" applyFont="1" applyBorder="1" applyAlignment="1">
      <alignment horizontal="justify" vertical="top" wrapText="1"/>
    </xf>
    <xf numFmtId="0" fontId="6" fillId="0" borderId="55" xfId="8" applyFont="1" applyBorder="1" applyAlignment="1">
      <alignment horizontal="center" vertical="top" wrapText="1"/>
    </xf>
    <xf numFmtId="0" fontId="8" fillId="0" borderId="56" xfId="8" applyFont="1" applyBorder="1" applyAlignment="1">
      <alignment vertical="top" wrapText="1"/>
    </xf>
    <xf numFmtId="0" fontId="8" fillId="0" borderId="56" xfId="8" applyFont="1" applyBorder="1" applyAlignment="1">
      <alignment horizontal="center" vertical="top" wrapText="1"/>
    </xf>
    <xf numFmtId="0" fontId="8" fillId="0" borderId="56" xfId="8" applyFont="1" applyBorder="1" applyAlignment="1">
      <alignment horizontal="justify" vertical="top"/>
    </xf>
    <xf numFmtId="0" fontId="8" fillId="0" borderId="56" xfId="5" applyFont="1" applyBorder="1" applyAlignment="1">
      <alignment horizontal="justify" vertical="top" wrapText="1"/>
    </xf>
    <xf numFmtId="166" fontId="6" fillId="0" borderId="58" xfId="5" applyNumberFormat="1" applyFont="1" applyBorder="1" applyAlignment="1">
      <alignment horizontal="right" vertical="top" wrapText="1"/>
    </xf>
    <xf numFmtId="0" fontId="6" fillId="0" borderId="56" xfId="5" applyFont="1" applyBorder="1" applyAlignment="1">
      <alignment horizontal="center" vertical="top" wrapText="1"/>
    </xf>
    <xf numFmtId="0" fontId="7" fillId="0" borderId="56" xfId="5" applyFont="1" applyBorder="1" applyAlignment="1">
      <alignment horizontal="center" vertical="top" wrapText="1"/>
    </xf>
    <xf numFmtId="0" fontId="6" fillId="0" borderId="59" xfId="5" applyFont="1" applyBorder="1" applyAlignment="1">
      <alignment horizontal="center" vertical="top" wrapText="1"/>
    </xf>
    <xf numFmtId="0" fontId="8" fillId="0" borderId="60" xfId="5" applyFont="1" applyBorder="1" applyAlignment="1">
      <alignment vertical="top" wrapText="1"/>
    </xf>
    <xf numFmtId="0" fontId="8" fillId="0" borderId="60" xfId="5" applyFont="1" applyBorder="1" applyAlignment="1">
      <alignment horizontal="center" vertical="top" wrapText="1"/>
    </xf>
    <xf numFmtId="0" fontId="8" fillId="0" borderId="60" xfId="5" applyFont="1" applyBorder="1" applyAlignment="1">
      <alignment horizontal="right" vertical="top" wrapText="1"/>
    </xf>
    <xf numFmtId="166" fontId="8" fillId="0" borderId="60" xfId="6" applyNumberFormat="1" applyFont="1" applyBorder="1" applyAlignment="1" applyProtection="1">
      <alignment vertical="top" wrapText="1"/>
      <protection locked="0"/>
    </xf>
    <xf numFmtId="0" fontId="6" fillId="0" borderId="61" xfId="5" applyFont="1" applyBorder="1" applyAlignment="1">
      <alignment horizontal="center" vertical="top" wrapText="1"/>
    </xf>
    <xf numFmtId="0" fontId="8" fillId="0" borderId="61" xfId="5" applyFont="1" applyBorder="1" applyAlignment="1">
      <alignment horizontal="center" vertical="top" wrapText="1"/>
    </xf>
    <xf numFmtId="166" fontId="8" fillId="0" borderId="61" xfId="5" applyNumberFormat="1" applyFont="1" applyBorder="1" applyAlignment="1">
      <alignment horizontal="right" vertical="top" wrapText="1"/>
    </xf>
    <xf numFmtId="166" fontId="8" fillId="0" borderId="61" xfId="6" applyNumberFormat="1" applyFont="1" applyBorder="1" applyAlignment="1" applyProtection="1">
      <alignment vertical="top" wrapText="1"/>
      <protection locked="0"/>
    </xf>
    <xf numFmtId="0" fontId="8" fillId="0" borderId="0" xfId="5" applyFont="1" applyFill="1" applyBorder="1" applyAlignment="1" applyProtection="1">
      <alignment vertical="top" wrapText="1"/>
      <protection locked="0"/>
    </xf>
    <xf numFmtId="166" fontId="8" fillId="0" borderId="0" xfId="5" applyNumberFormat="1" applyFont="1" applyFill="1" applyBorder="1" applyAlignment="1" applyProtection="1">
      <alignment vertical="top" wrapText="1"/>
      <protection locked="0"/>
    </xf>
    <xf numFmtId="0" fontId="8" fillId="0" borderId="0" xfId="5" applyFont="1" applyFill="1" applyBorder="1" applyAlignment="1">
      <alignment vertical="top" wrapText="1"/>
    </xf>
    <xf numFmtId="166" fontId="8" fillId="0" borderId="0" xfId="5" applyNumberFormat="1" applyFont="1" applyFill="1" applyBorder="1" applyAlignment="1">
      <alignment vertical="top" wrapText="1"/>
    </xf>
    <xf numFmtId="166" fontId="6" fillId="0" borderId="0" xfId="6" applyNumberFormat="1" applyFont="1" applyFill="1" applyBorder="1" applyAlignment="1" applyProtection="1">
      <alignment vertical="top" wrapText="1"/>
      <protection locked="0"/>
    </xf>
    <xf numFmtId="166" fontId="8" fillId="0" borderId="0" xfId="6" applyNumberFormat="1" applyFont="1" applyFill="1" applyBorder="1" applyAlignment="1" applyProtection="1">
      <alignment vertical="top" wrapText="1"/>
      <protection locked="0"/>
    </xf>
    <xf numFmtId="0" fontId="6" fillId="0" borderId="13" xfId="8" applyFont="1" applyBorder="1" applyAlignment="1">
      <alignment horizontal="center" vertical="top"/>
    </xf>
    <xf numFmtId="0" fontId="8" fillId="0" borderId="13" xfId="8" applyFont="1" applyBorder="1" applyAlignment="1">
      <alignment horizontal="justify" vertical="top" wrapText="1"/>
    </xf>
    <xf numFmtId="0" fontId="8" fillId="0" borderId="13" xfId="8" applyFont="1" applyBorder="1" applyAlignment="1">
      <alignment horizontal="center" vertical="top"/>
    </xf>
    <xf numFmtId="166" fontId="8" fillId="0" borderId="13" xfId="1" applyNumberFormat="1" applyFont="1" applyBorder="1" applyAlignment="1" applyProtection="1">
      <alignment vertical="top"/>
      <protection locked="0"/>
    </xf>
    <xf numFmtId="0" fontId="11" fillId="0" borderId="0" xfId="8" applyFont="1" applyAlignment="1"/>
    <xf numFmtId="0" fontId="8" fillId="0" borderId="66" xfId="8" applyFont="1" applyBorder="1" applyAlignment="1">
      <alignment horizontal="justify" vertical="top" wrapText="1"/>
    </xf>
    <xf numFmtId="0" fontId="8" fillId="0" borderId="67" xfId="8" applyFont="1" applyBorder="1" applyAlignment="1">
      <alignment horizontal="center" vertical="top"/>
    </xf>
    <xf numFmtId="166" fontId="8" fillId="0" borderId="67" xfId="1" applyNumberFormat="1" applyFont="1" applyBorder="1" applyAlignment="1" applyProtection="1">
      <alignment vertical="top"/>
      <protection locked="0"/>
    </xf>
    <xf numFmtId="0" fontId="6" fillId="0" borderId="67" xfId="8" applyFont="1" applyBorder="1" applyAlignment="1">
      <alignment horizontal="center" vertical="top"/>
    </xf>
    <xf numFmtId="166" fontId="11" fillId="0" borderId="0" xfId="1" applyNumberFormat="1" applyFont="1" applyBorder="1" applyAlignment="1" applyProtection="1">
      <alignment vertical="center"/>
      <protection locked="0"/>
    </xf>
    <xf numFmtId="166" fontId="11" fillId="0" borderId="0" xfId="1" applyNumberFormat="1" applyFont="1" applyBorder="1" applyAlignment="1" applyProtection="1">
      <alignment vertical="center"/>
    </xf>
    <xf numFmtId="0" fontId="11" fillId="0" borderId="0" xfId="8" applyFont="1" applyBorder="1" applyAlignment="1"/>
    <xf numFmtId="0" fontId="13" fillId="0" borderId="0" xfId="0" applyFont="1"/>
    <xf numFmtId="164" fontId="6" fillId="0" borderId="23" xfId="1" applyNumberFormat="1" applyFont="1" applyFill="1" applyBorder="1" applyAlignment="1" applyProtection="1">
      <alignment horizontal="center"/>
    </xf>
    <xf numFmtId="0" fontId="6" fillId="0" borderId="24" xfId="0" applyFont="1" applyFill="1" applyBorder="1" applyAlignment="1" applyProtection="1">
      <alignment horizontal="center"/>
    </xf>
    <xf numFmtId="0" fontId="6" fillId="0" borderId="25" xfId="0" applyFont="1" applyFill="1" applyBorder="1" applyAlignment="1" applyProtection="1">
      <alignment horizontal="center"/>
    </xf>
    <xf numFmtId="165" fontId="6" fillId="0" borderId="25" xfId="1" applyNumberFormat="1" applyFont="1" applyFill="1" applyBorder="1" applyAlignment="1" applyProtection="1">
      <alignment horizontal="center"/>
    </xf>
    <xf numFmtId="0" fontId="6" fillId="0" borderId="26" xfId="0" applyFont="1" applyFill="1" applyBorder="1" applyAlignment="1" applyProtection="1">
      <alignment horizontal="center"/>
      <protection locked="0"/>
    </xf>
    <xf numFmtId="164" fontId="8" fillId="0" borderId="7" xfId="1" applyNumberFormat="1" applyFont="1" applyFill="1" applyBorder="1" applyAlignment="1" applyProtection="1">
      <alignment horizontal="center"/>
    </xf>
    <xf numFmtId="0" fontId="6" fillId="0" borderId="8" xfId="0" applyFont="1" applyFill="1" applyBorder="1" applyAlignment="1" applyProtection="1">
      <alignment horizontal="center"/>
    </xf>
    <xf numFmtId="165" fontId="8" fillId="0" borderId="0" xfId="1" applyNumberFormat="1" applyFont="1" applyFill="1" applyBorder="1" applyAlignment="1" applyProtection="1">
      <alignment horizontal="center"/>
    </xf>
    <xf numFmtId="165" fontId="8" fillId="0" borderId="13" xfId="1" applyNumberFormat="1" applyFont="1" applyFill="1" applyBorder="1" applyAlignment="1" applyProtection="1">
      <alignment horizontal="center"/>
      <protection locked="0"/>
    </xf>
    <xf numFmtId="0" fontId="6" fillId="0" borderId="8" xfId="0" applyFont="1" applyFill="1" applyBorder="1" applyProtection="1"/>
    <xf numFmtId="0" fontId="8" fillId="0" borderId="8" xfId="0" applyFont="1" applyFill="1" applyBorder="1" applyAlignment="1" applyProtection="1">
      <alignment horizontal="left"/>
    </xf>
    <xf numFmtId="165" fontId="8" fillId="0" borderId="13" xfId="1" quotePrefix="1" applyNumberFormat="1" applyFont="1" applyFill="1" applyBorder="1" applyAlignment="1" applyProtection="1">
      <alignment horizontal="center"/>
      <protection locked="0"/>
    </xf>
    <xf numFmtId="0" fontId="8" fillId="0" borderId="8" xfId="0" applyFont="1" applyFill="1" applyBorder="1" applyAlignment="1" applyProtection="1">
      <alignment horizontal="center"/>
    </xf>
    <xf numFmtId="49" fontId="8" fillId="0" borderId="13" xfId="1" quotePrefix="1" applyNumberFormat="1" applyFont="1" applyFill="1" applyBorder="1" applyAlignment="1" applyProtection="1">
      <alignment horizontal="center"/>
      <protection locked="0"/>
    </xf>
    <xf numFmtId="49" fontId="8" fillId="0" borderId="13" xfId="1" applyNumberFormat="1" applyFont="1" applyFill="1" applyBorder="1" applyAlignment="1" applyProtection="1">
      <alignment horizontal="center"/>
      <protection locked="0"/>
    </xf>
    <xf numFmtId="0" fontId="8" fillId="0" borderId="8" xfId="0" applyFont="1" applyFill="1" applyBorder="1" applyProtection="1"/>
    <xf numFmtId="164" fontId="6" fillId="0" borderId="2" xfId="1" applyNumberFormat="1" applyFont="1" applyFill="1" applyBorder="1" applyAlignment="1" applyProtection="1">
      <alignment horizontal="center"/>
    </xf>
    <xf numFmtId="0" fontId="6" fillId="0" borderId="20" xfId="0" applyFont="1" applyFill="1" applyBorder="1" applyProtection="1"/>
    <xf numFmtId="165" fontId="6" fillId="0" borderId="21" xfId="1" applyNumberFormat="1" applyFont="1" applyFill="1" applyBorder="1" applyAlignment="1" applyProtection="1">
      <alignment horizontal="center"/>
    </xf>
    <xf numFmtId="165" fontId="6" fillId="0" borderId="29" xfId="1" applyNumberFormat="1" applyFont="1" applyFill="1" applyBorder="1" applyAlignment="1" applyProtection="1">
      <alignment horizontal="center"/>
    </xf>
    <xf numFmtId="165" fontId="6" fillId="0" borderId="30" xfId="1" applyNumberFormat="1" applyFont="1" applyFill="1" applyBorder="1" applyAlignment="1" applyProtection="1">
      <alignment horizontal="center"/>
      <protection locked="0"/>
    </xf>
    <xf numFmtId="165" fontId="8" fillId="0" borderId="0" xfId="1" applyNumberFormat="1" applyFont="1" applyFill="1" applyBorder="1" applyAlignment="1" applyProtection="1">
      <alignment horizontal="center"/>
      <protection locked="0"/>
    </xf>
    <xf numFmtId="164" fontId="8" fillId="0" borderId="2" xfId="1" applyNumberFormat="1" applyFont="1" applyFill="1" applyBorder="1" applyAlignment="1" applyProtection="1">
      <alignment horizontal="center"/>
    </xf>
    <xf numFmtId="0" fontId="7" fillId="0" borderId="0" xfId="0" applyFont="1" applyFill="1" applyBorder="1" applyProtection="1"/>
    <xf numFmtId="0" fontId="7" fillId="0" borderId="0" xfId="0" applyFont="1" applyFill="1" applyBorder="1" applyAlignment="1" applyProtection="1">
      <alignment horizontal="center"/>
    </xf>
    <xf numFmtId="0" fontId="8" fillId="0" borderId="0" xfId="0" applyFont="1" applyFill="1" applyBorder="1" applyAlignment="1" applyProtection="1">
      <alignment horizontal="center"/>
    </xf>
    <xf numFmtId="166" fontId="8" fillId="0" borderId="0" xfId="1" applyNumberFormat="1" applyFont="1" applyFill="1" applyBorder="1" applyAlignment="1" applyProtection="1">
      <alignment horizontal="center"/>
      <protection locked="0"/>
    </xf>
    <xf numFmtId="0" fontId="14" fillId="0" borderId="0" xfId="0" applyFont="1" applyBorder="1"/>
    <xf numFmtId="168" fontId="15" fillId="0" borderId="33" xfId="1" applyNumberFormat="1" applyFont="1" applyBorder="1"/>
    <xf numFmtId="168" fontId="16" fillId="0" borderId="0" xfId="1" applyNumberFormat="1" applyFont="1" applyBorder="1"/>
    <xf numFmtId="168" fontId="16" fillId="0" borderId="33" xfId="1" applyNumberFormat="1" applyFont="1" applyBorder="1"/>
    <xf numFmtId="0" fontId="16" fillId="0" borderId="53" xfId="0" applyFont="1" applyBorder="1"/>
    <xf numFmtId="168" fontId="16" fillId="0" borderId="53" xfId="1" applyNumberFormat="1" applyFont="1" applyBorder="1"/>
    <xf numFmtId="43" fontId="6" fillId="0" borderId="34" xfId="1" applyNumberFormat="1" applyFont="1" applyFill="1" applyBorder="1" applyAlignment="1">
      <alignment horizontal="center" wrapText="1"/>
    </xf>
    <xf numFmtId="0" fontId="6" fillId="0" borderId="35" xfId="0" applyFont="1" applyFill="1" applyBorder="1" applyAlignment="1">
      <alignment horizontal="center" wrapText="1"/>
    </xf>
    <xf numFmtId="166" fontId="6" fillId="0" borderId="35" xfId="1" applyNumberFormat="1" applyFont="1" applyFill="1" applyBorder="1" applyAlignment="1">
      <alignment horizontal="center" wrapText="1"/>
    </xf>
    <xf numFmtId="167" fontId="6" fillId="0" borderId="36" xfId="0" applyNumberFormat="1" applyFont="1" applyFill="1" applyBorder="1" applyAlignment="1">
      <alignment horizontal="center" wrapText="1"/>
    </xf>
    <xf numFmtId="165" fontId="8" fillId="0" borderId="16" xfId="1" applyNumberFormat="1" applyFont="1" applyFill="1" applyBorder="1" applyAlignment="1" applyProtection="1">
      <alignment horizontal="center"/>
    </xf>
    <xf numFmtId="165" fontId="8" fillId="0" borderId="8" xfId="1" applyNumberFormat="1" applyFont="1" applyFill="1" applyBorder="1" applyAlignment="1" applyProtection="1">
      <alignment horizontal="center"/>
      <protection locked="0"/>
    </xf>
    <xf numFmtId="164" fontId="17" fillId="0" borderId="7" xfId="1" applyNumberFormat="1" applyFont="1" applyFill="1" applyBorder="1" applyAlignment="1" applyProtection="1">
      <alignment horizontal="center"/>
    </xf>
    <xf numFmtId="164" fontId="6" fillId="0" borderId="5" xfId="1" applyNumberFormat="1" applyFont="1" applyFill="1" applyBorder="1" applyAlignment="1" applyProtection="1">
      <alignment horizontal="center"/>
    </xf>
    <xf numFmtId="0" fontId="6" fillId="0" borderId="6" xfId="0" applyFont="1" applyFill="1" applyBorder="1" applyProtection="1"/>
    <xf numFmtId="165" fontId="6" fillId="0" borderId="14" xfId="1" applyNumberFormat="1" applyFont="1" applyFill="1" applyBorder="1" applyAlignment="1" applyProtection="1">
      <alignment horizontal="center"/>
    </xf>
    <xf numFmtId="165" fontId="6" fillId="0" borderId="38" xfId="1" applyNumberFormat="1" applyFont="1" applyFill="1" applyBorder="1" applyAlignment="1" applyProtection="1">
      <alignment horizontal="center"/>
    </xf>
    <xf numFmtId="165" fontId="6" fillId="0" borderId="6" xfId="1" applyNumberFormat="1" applyFont="1" applyFill="1" applyBorder="1" applyAlignment="1" applyProtection="1">
      <alignment horizontal="center"/>
      <protection locked="0"/>
    </xf>
    <xf numFmtId="0" fontId="18" fillId="0" borderId="11" xfId="0" applyFont="1" applyBorder="1" applyAlignment="1">
      <alignment horizontal="center" vertical="top"/>
    </xf>
    <xf numFmtId="0" fontId="18" fillId="0" borderId="40" xfId="0" applyFont="1" applyBorder="1" applyAlignment="1">
      <alignment wrapText="1"/>
    </xf>
    <xf numFmtId="0" fontId="18" fillId="0" borderId="40" xfId="0" applyFont="1" applyBorder="1" applyAlignment="1">
      <alignment horizontal="center"/>
    </xf>
    <xf numFmtId="165" fontId="18" fillId="0" borderId="40" xfId="1" applyNumberFormat="1" applyFont="1" applyBorder="1" applyAlignment="1">
      <alignment horizontal="right"/>
    </xf>
    <xf numFmtId="0" fontId="18" fillId="0" borderId="7" xfId="0" applyFont="1" applyBorder="1" applyAlignment="1">
      <alignment horizontal="center" vertical="top"/>
    </xf>
    <xf numFmtId="0" fontId="19" fillId="0" borderId="13" xfId="0" applyFont="1" applyBorder="1" applyAlignment="1">
      <alignment wrapText="1"/>
    </xf>
    <xf numFmtId="0" fontId="18" fillId="0" borderId="13" xfId="0" applyFont="1" applyBorder="1" applyAlignment="1">
      <alignment horizontal="center"/>
    </xf>
    <xf numFmtId="165" fontId="18" fillId="0" borderId="13" xfId="1" applyNumberFormat="1" applyFont="1" applyBorder="1" applyAlignment="1">
      <alignment horizontal="right"/>
    </xf>
    <xf numFmtId="0" fontId="18" fillId="0" borderId="13" xfId="0" applyFont="1" applyBorder="1" applyAlignment="1">
      <alignment wrapText="1"/>
    </xf>
    <xf numFmtId="0" fontId="20" fillId="0" borderId="13" xfId="0" applyFont="1" applyBorder="1" applyAlignment="1">
      <alignment wrapText="1"/>
    </xf>
    <xf numFmtId="0" fontId="18" fillId="0" borderId="5" xfId="0" applyFont="1" applyBorder="1" applyAlignment="1">
      <alignment horizontal="center" vertical="top"/>
    </xf>
    <xf numFmtId="0" fontId="19" fillId="0" borderId="15" xfId="0" applyFont="1" applyBorder="1" applyAlignment="1">
      <alignment wrapText="1"/>
    </xf>
    <xf numFmtId="0" fontId="18" fillId="0" borderId="15" xfId="0" applyFont="1" applyBorder="1" applyAlignment="1">
      <alignment horizontal="center"/>
    </xf>
    <xf numFmtId="165" fontId="18" fillId="0" borderId="15" xfId="1" applyNumberFormat="1" applyFont="1" applyBorder="1" applyAlignment="1">
      <alignment horizontal="right"/>
    </xf>
    <xf numFmtId="0" fontId="21" fillId="0" borderId="13" xfId="0" applyFont="1" applyBorder="1" applyAlignment="1">
      <alignment wrapText="1"/>
    </xf>
    <xf numFmtId="0" fontId="22" fillId="0" borderId="13" xfId="0" applyFont="1" applyBorder="1" applyAlignment="1">
      <alignment wrapText="1"/>
    </xf>
    <xf numFmtId="0" fontId="18" fillId="0" borderId="7" xfId="0" applyFont="1" applyBorder="1" applyAlignment="1">
      <alignment horizontal="center" vertical="center"/>
    </xf>
    <xf numFmtId="0" fontId="18" fillId="0" borderId="13" xfId="0" applyFont="1" applyBorder="1" applyAlignment="1">
      <alignment vertical="center" wrapText="1"/>
    </xf>
    <xf numFmtId="0" fontId="18" fillId="0" borderId="13" xfId="0" applyFont="1" applyBorder="1" applyAlignment="1">
      <alignment horizontal="center" vertical="center"/>
    </xf>
    <xf numFmtId="165" fontId="18" fillId="0" borderId="13" xfId="1" applyNumberFormat="1" applyFont="1" applyBorder="1" applyAlignment="1">
      <alignment horizontal="right" vertical="center"/>
    </xf>
    <xf numFmtId="0" fontId="13" fillId="0" borderId="0" xfId="0" applyFont="1" applyAlignment="1">
      <alignment vertical="center"/>
    </xf>
    <xf numFmtId="0" fontId="18" fillId="0" borderId="13" xfId="0" applyFont="1" applyBorder="1" applyAlignment="1">
      <alignment vertical="top" wrapText="1"/>
    </xf>
    <xf numFmtId="0" fontId="23" fillId="0" borderId="13" xfId="0" applyFont="1" applyBorder="1" applyAlignment="1">
      <alignment wrapText="1"/>
    </xf>
    <xf numFmtId="164" fontId="8" fillId="0" borderId="7" xfId="0" applyNumberFormat="1" applyFont="1" applyFill="1" applyBorder="1" applyAlignment="1" applyProtection="1">
      <alignment horizontal="center"/>
    </xf>
    <xf numFmtId="0" fontId="6" fillId="0" borderId="42" xfId="0" applyFont="1" applyFill="1" applyBorder="1" applyProtection="1"/>
    <xf numFmtId="165" fontId="8" fillId="0" borderId="42" xfId="1" applyNumberFormat="1" applyFont="1" applyFill="1" applyBorder="1" applyAlignment="1" applyProtection="1">
      <alignment horizontal="center"/>
    </xf>
    <xf numFmtId="165" fontId="8" fillId="0" borderId="42" xfId="1" applyNumberFormat="1" applyFont="1" applyFill="1" applyBorder="1" applyAlignment="1" applyProtection="1">
      <alignment horizontal="center"/>
      <protection locked="0"/>
    </xf>
    <xf numFmtId="165" fontId="8" fillId="0" borderId="8" xfId="1" applyNumberFormat="1" applyFont="1" applyFill="1" applyBorder="1" applyAlignment="1" applyProtection="1">
      <alignment horizontal="center"/>
    </xf>
    <xf numFmtId="0" fontId="8" fillId="0" borderId="0" xfId="0" applyFont="1" applyFill="1" applyBorder="1" applyProtection="1"/>
    <xf numFmtId="0" fontId="8" fillId="0" borderId="0" xfId="0" applyFont="1" applyFill="1" applyBorder="1" applyAlignment="1" applyProtection="1">
      <alignment wrapText="1"/>
    </xf>
    <xf numFmtId="0" fontId="8" fillId="0" borderId="8" xfId="1" applyNumberFormat="1" applyFont="1" applyFill="1" applyBorder="1" applyAlignment="1" applyProtection="1">
      <alignment horizontal="center"/>
    </xf>
    <xf numFmtId="0" fontId="6" fillId="0" borderId="0" xfId="0" applyFont="1" applyFill="1" applyBorder="1" applyProtection="1"/>
    <xf numFmtId="0" fontId="8" fillId="0" borderId="0" xfId="0" applyFont="1" applyFill="1" applyBorder="1" applyAlignment="1" applyProtection="1"/>
    <xf numFmtId="165" fontId="8" fillId="0" borderId="8" xfId="1" applyNumberFormat="1" applyFont="1" applyFill="1" applyBorder="1" applyAlignment="1" applyProtection="1">
      <protection locked="0"/>
    </xf>
    <xf numFmtId="0" fontId="13" fillId="0" borderId="0" xfId="0" applyFont="1" applyFill="1"/>
    <xf numFmtId="164" fontId="6" fillId="0" borderId="9" xfId="0" applyNumberFormat="1" applyFont="1" applyFill="1" applyBorder="1" applyAlignment="1" applyProtection="1">
      <alignment horizontal="center"/>
    </xf>
    <xf numFmtId="0" fontId="6" fillId="0" borderId="10" xfId="0" applyFont="1" applyFill="1" applyBorder="1" applyProtection="1"/>
    <xf numFmtId="165" fontId="6" fillId="0" borderId="10" xfId="1" applyNumberFormat="1" applyFont="1" applyFill="1" applyBorder="1" applyAlignment="1" applyProtection="1">
      <alignment horizontal="center"/>
    </xf>
    <xf numFmtId="165" fontId="6" fillId="0" borderId="10" xfId="1" applyNumberFormat="1" applyFont="1" applyFill="1" applyBorder="1" applyAlignment="1" applyProtection="1">
      <alignment horizontal="center"/>
      <protection locked="0"/>
    </xf>
    <xf numFmtId="0" fontId="8" fillId="0" borderId="42" xfId="0" applyFont="1" applyFill="1" applyBorder="1" applyProtection="1"/>
    <xf numFmtId="20" fontId="7" fillId="0" borderId="0" xfId="0" applyNumberFormat="1" applyFont="1" applyFill="1" applyBorder="1" applyProtection="1"/>
    <xf numFmtId="20" fontId="8" fillId="0" borderId="0" xfId="0" applyNumberFormat="1" applyFont="1" applyFill="1" applyBorder="1" applyProtection="1"/>
    <xf numFmtId="164" fontId="8" fillId="0" borderId="9" xfId="0" applyNumberFormat="1" applyFont="1" applyFill="1" applyBorder="1" applyAlignment="1" applyProtection="1">
      <alignment horizontal="center"/>
    </xf>
    <xf numFmtId="0" fontId="6" fillId="0" borderId="4" xfId="0" applyFont="1" applyFill="1" applyBorder="1" applyProtection="1"/>
    <xf numFmtId="0" fontId="7" fillId="0" borderId="0" xfId="0" applyFont="1" applyFill="1" applyBorder="1" applyAlignment="1" applyProtection="1">
      <alignment horizontal="left"/>
    </xf>
    <xf numFmtId="0" fontId="7" fillId="0" borderId="42" xfId="0" applyFont="1" applyFill="1" applyBorder="1" applyAlignment="1" applyProtection="1">
      <alignment horizontal="center"/>
    </xf>
    <xf numFmtId="165" fontId="8" fillId="0" borderId="42" xfId="1" applyNumberFormat="1" applyFont="1" applyFill="1" applyBorder="1" applyAlignment="1" applyProtection="1">
      <protection locked="0"/>
    </xf>
    <xf numFmtId="165" fontId="6" fillId="0" borderId="8" xfId="1" applyNumberFormat="1" applyFont="1" applyFill="1" applyBorder="1" applyAlignment="1" applyProtection="1">
      <alignment horizontal="center"/>
    </xf>
    <xf numFmtId="165" fontId="6" fillId="0" borderId="8" xfId="1" applyNumberFormat="1" applyFont="1" applyFill="1" applyBorder="1" applyAlignment="1" applyProtection="1">
      <protection locked="0"/>
    </xf>
    <xf numFmtId="164" fontId="8" fillId="0" borderId="5" xfId="0" applyNumberFormat="1" applyFont="1" applyFill="1" applyBorder="1" applyAlignment="1" applyProtection="1">
      <alignment horizontal="center"/>
    </xf>
    <xf numFmtId="0" fontId="6" fillId="0" borderId="14" xfId="0" applyFont="1" applyFill="1" applyBorder="1" applyAlignment="1" applyProtection="1">
      <alignment wrapText="1"/>
    </xf>
    <xf numFmtId="165" fontId="6" fillId="0" borderId="6" xfId="1" applyNumberFormat="1" applyFont="1" applyFill="1" applyBorder="1" applyAlignment="1" applyProtection="1">
      <alignment horizontal="center"/>
    </xf>
    <xf numFmtId="165" fontId="6" fillId="0" borderId="6" xfId="1" applyNumberFormat="1" applyFont="1" applyFill="1" applyBorder="1" applyAlignment="1" applyProtection="1">
      <alignment horizontal="right"/>
      <protection locked="0"/>
    </xf>
    <xf numFmtId="165" fontId="8" fillId="0" borderId="10" xfId="1" applyNumberFormat="1" applyFont="1" applyFill="1" applyBorder="1" applyAlignment="1" applyProtection="1">
      <alignment horizontal="center"/>
    </xf>
    <xf numFmtId="165" fontId="8" fillId="0" borderId="10" xfId="1" applyNumberFormat="1" applyFont="1" applyFill="1" applyBorder="1" applyAlignment="1" applyProtection="1">
      <alignment horizontal="right"/>
      <protection locked="0"/>
    </xf>
    <xf numFmtId="43" fontId="6" fillId="0" borderId="32" xfId="1" applyNumberFormat="1" applyFont="1" applyFill="1" applyBorder="1" applyAlignment="1">
      <alignment horizontal="center" wrapText="1"/>
    </xf>
    <xf numFmtId="0" fontId="6" fillId="0" borderId="19" xfId="0" applyFont="1" applyFill="1" applyBorder="1" applyAlignment="1">
      <alignment horizontal="center" wrapText="1"/>
    </xf>
    <xf numFmtId="166" fontId="6" fillId="0" borderId="19" xfId="1" applyNumberFormat="1" applyFont="1" applyFill="1" applyBorder="1" applyAlignment="1">
      <alignment horizontal="center" wrapText="1"/>
    </xf>
    <xf numFmtId="0" fontId="8" fillId="0" borderId="0" xfId="0" applyFont="1" applyFill="1" applyBorder="1" applyAlignment="1" applyProtection="1">
      <alignment horizontal="left"/>
    </xf>
    <xf numFmtId="164" fontId="8" fillId="0" borderId="11" xfId="0" applyNumberFormat="1" applyFont="1" applyFill="1" applyBorder="1" applyAlignment="1" applyProtection="1">
      <alignment horizontal="center"/>
    </xf>
    <xf numFmtId="0" fontId="6" fillId="0" borderId="1" xfId="0" applyFont="1" applyFill="1" applyBorder="1" applyProtection="1"/>
    <xf numFmtId="165" fontId="6" fillId="0" borderId="12" xfId="1" applyNumberFormat="1" applyFont="1" applyFill="1" applyBorder="1" applyAlignment="1" applyProtection="1">
      <alignment horizontal="center"/>
    </xf>
    <xf numFmtId="165" fontId="6" fillId="0" borderId="12" xfId="1" applyNumberFormat="1" applyFont="1" applyFill="1" applyBorder="1" applyAlignment="1" applyProtection="1">
      <protection locked="0"/>
    </xf>
    <xf numFmtId="165" fontId="6" fillId="0" borderId="10" xfId="1" applyNumberFormat="1" applyFont="1" applyFill="1" applyBorder="1" applyAlignment="1" applyProtection="1">
      <alignment horizontal="right"/>
      <protection locked="0"/>
    </xf>
    <xf numFmtId="43" fontId="6" fillId="0" borderId="2" xfId="1" applyNumberFormat="1" applyFont="1" applyFill="1" applyBorder="1" applyAlignment="1">
      <alignment horizontal="center" wrapText="1"/>
    </xf>
    <xf numFmtId="0" fontId="6" fillId="0" borderId="17" xfId="0" applyFont="1" applyFill="1" applyBorder="1" applyAlignment="1">
      <alignment horizontal="center" wrapText="1"/>
    </xf>
    <xf numFmtId="166" fontId="6" fillId="0" borderId="17" xfId="1" applyNumberFormat="1" applyFont="1" applyFill="1" applyBorder="1" applyAlignment="1">
      <alignment horizontal="center" wrapText="1"/>
    </xf>
    <xf numFmtId="167" fontId="6" fillId="0" borderId="17" xfId="0" applyNumberFormat="1" applyFont="1" applyFill="1" applyBorder="1" applyAlignment="1">
      <alignment horizontal="center" wrapText="1"/>
    </xf>
    <xf numFmtId="165" fontId="8" fillId="0" borderId="8" xfId="1" applyNumberFormat="1" applyFont="1" applyFill="1" applyBorder="1" applyAlignment="1" applyProtection="1">
      <alignment horizontal="right"/>
      <protection locked="0"/>
    </xf>
    <xf numFmtId="0" fontId="6" fillId="0" borderId="0" xfId="0" applyFont="1" applyFill="1" applyBorder="1" applyAlignment="1" applyProtection="1">
      <alignment horizontal="left"/>
    </xf>
    <xf numFmtId="164" fontId="10" fillId="0" borderId="7" xfId="0" applyNumberFormat="1" applyFont="1" applyFill="1" applyBorder="1" applyAlignment="1" applyProtection="1">
      <alignment horizontal="center"/>
    </xf>
    <xf numFmtId="0" fontId="10" fillId="0" borderId="0" xfId="0" applyFont="1" applyFill="1" applyBorder="1" applyProtection="1"/>
    <xf numFmtId="165" fontId="10" fillId="0" borderId="8" xfId="1" applyNumberFormat="1" applyFont="1" applyFill="1" applyBorder="1" applyAlignment="1" applyProtection="1">
      <alignment horizontal="center"/>
    </xf>
    <xf numFmtId="164" fontId="6" fillId="0" borderId="11" xfId="0" applyNumberFormat="1" applyFont="1" applyFill="1" applyBorder="1" applyAlignment="1" applyProtection="1">
      <alignment horizontal="center"/>
    </xf>
    <xf numFmtId="165" fontId="6" fillId="0" borderId="12" xfId="1" applyNumberFormat="1" applyFont="1" applyFill="1" applyBorder="1" applyAlignment="1" applyProtection="1">
      <alignment horizontal="right"/>
      <protection locked="0"/>
    </xf>
    <xf numFmtId="164" fontId="8" fillId="0" borderId="7" xfId="0" applyNumberFormat="1" applyFont="1" applyFill="1" applyBorder="1" applyAlignment="1" applyProtection="1">
      <alignment horizontal="center" vertical="top"/>
    </xf>
    <xf numFmtId="0" fontId="8" fillId="0" borderId="0" xfId="0" applyFont="1" applyFill="1" applyBorder="1" applyAlignment="1" applyProtection="1">
      <alignment vertical="top"/>
    </xf>
    <xf numFmtId="0" fontId="8" fillId="0" borderId="0" xfId="0" applyFont="1" applyFill="1" applyBorder="1" applyAlignment="1" applyProtection="1">
      <alignment vertical="top" wrapText="1"/>
    </xf>
    <xf numFmtId="164" fontId="8" fillId="0" borderId="8" xfId="1" applyNumberFormat="1" applyFont="1" applyFill="1" applyBorder="1" applyAlignment="1" applyProtection="1">
      <alignment horizontal="center"/>
    </xf>
    <xf numFmtId="0" fontId="8" fillId="0" borderId="0" xfId="0" applyFont="1" applyFill="1" applyBorder="1" applyAlignment="1" applyProtection="1">
      <alignment horizontal="left" wrapText="1"/>
    </xf>
    <xf numFmtId="0" fontId="27" fillId="0" borderId="13" xfId="4" applyFont="1" applyFill="1" applyBorder="1" applyAlignment="1" applyProtection="1">
      <alignment vertical="top" wrapText="1"/>
    </xf>
    <xf numFmtId="0" fontId="8" fillId="0" borderId="13" xfId="4" applyFont="1" applyFill="1" applyBorder="1" applyAlignment="1" applyProtection="1">
      <alignment vertical="top" wrapText="1"/>
    </xf>
    <xf numFmtId="167" fontId="6" fillId="0" borderId="45" xfId="0" applyNumberFormat="1" applyFont="1" applyFill="1" applyBorder="1" applyAlignment="1">
      <alignment horizontal="center" wrapText="1"/>
    </xf>
    <xf numFmtId="0" fontId="7" fillId="0" borderId="0" xfId="0" applyFont="1" applyFill="1" applyBorder="1" applyAlignment="1" applyProtection="1">
      <alignment wrapText="1"/>
    </xf>
    <xf numFmtId="165" fontId="8" fillId="0" borderId="8" xfId="1" applyNumberFormat="1" applyFont="1" applyFill="1" applyBorder="1" applyAlignment="1" applyProtection="1">
      <alignment horizontal="center" vertical="top"/>
    </xf>
    <xf numFmtId="165" fontId="8" fillId="0" borderId="8" xfId="1" applyNumberFormat="1" applyFont="1" applyFill="1" applyBorder="1" applyAlignment="1" applyProtection="1">
      <alignment vertical="top"/>
      <protection locked="0"/>
    </xf>
    <xf numFmtId="0" fontId="13" fillId="0" borderId="0" xfId="0" applyFont="1" applyAlignment="1">
      <alignment vertical="top"/>
    </xf>
    <xf numFmtId="0" fontId="7" fillId="0" borderId="13" xfId="0" applyFont="1" applyFill="1" applyBorder="1" applyAlignment="1" applyProtection="1">
      <alignment vertical="top" wrapText="1"/>
    </xf>
    <xf numFmtId="0" fontId="8" fillId="0" borderId="13" xfId="0" applyFont="1" applyFill="1" applyBorder="1" applyAlignment="1" applyProtection="1">
      <alignment vertical="top" wrapText="1"/>
    </xf>
    <xf numFmtId="164" fontId="8" fillId="0" borderId="7" xfId="0" applyNumberFormat="1" applyFont="1" applyFill="1" applyBorder="1" applyProtection="1"/>
    <xf numFmtId="0" fontId="8" fillId="0" borderId="17" xfId="0" applyFont="1" applyFill="1" applyBorder="1" applyProtection="1"/>
    <xf numFmtId="165" fontId="8" fillId="0" borderId="17" xfId="1" applyNumberFormat="1" applyFont="1" applyFill="1" applyBorder="1" applyAlignment="1" applyProtection="1">
      <alignment horizontal="center"/>
    </xf>
    <xf numFmtId="165" fontId="8" fillId="0" borderId="17" xfId="1" applyNumberFormat="1" applyFont="1" applyFill="1" applyBorder="1" applyAlignment="1" applyProtection="1">
      <protection locked="0"/>
    </xf>
    <xf numFmtId="0" fontId="6" fillId="0" borderId="13" xfId="0" applyFont="1" applyFill="1" applyBorder="1" applyAlignment="1" applyProtection="1">
      <alignment horizontal="left"/>
    </xf>
    <xf numFmtId="165" fontId="8" fillId="0" borderId="13" xfId="1" applyNumberFormat="1" applyFont="1" applyFill="1" applyBorder="1" applyAlignment="1" applyProtection="1">
      <alignment horizontal="center"/>
    </xf>
    <xf numFmtId="165" fontId="8" fillId="0" borderId="13" xfId="1" applyNumberFormat="1" applyFont="1" applyFill="1" applyBorder="1" applyAlignment="1" applyProtection="1">
      <protection locked="0"/>
    </xf>
    <xf numFmtId="0" fontId="7" fillId="0" borderId="13" xfId="0" applyFont="1" applyFill="1" applyBorder="1" applyAlignment="1">
      <alignment vertical="top" wrapText="1"/>
    </xf>
    <xf numFmtId="0" fontId="8" fillId="0" borderId="13" xfId="0" applyFont="1" applyFill="1" applyBorder="1" applyAlignment="1">
      <alignment vertical="top" wrapText="1"/>
    </xf>
    <xf numFmtId="0" fontId="6" fillId="0" borderId="13" xfId="0" applyFont="1" applyFill="1" applyBorder="1" applyAlignment="1" applyProtection="1">
      <alignment wrapText="1"/>
    </xf>
    <xf numFmtId="164" fontId="8" fillId="2" borderId="7" xfId="0" applyNumberFormat="1" applyFont="1" applyFill="1" applyBorder="1" applyAlignment="1" applyProtection="1">
      <alignment horizontal="center"/>
    </xf>
    <xf numFmtId="0" fontId="8" fillId="2" borderId="0" xfId="0" applyFont="1" applyFill="1" applyBorder="1" applyProtection="1"/>
    <xf numFmtId="165" fontId="8" fillId="2" borderId="8" xfId="1" applyNumberFormat="1" applyFont="1" applyFill="1" applyBorder="1" applyAlignment="1" applyProtection="1">
      <alignment horizontal="center"/>
    </xf>
    <xf numFmtId="165" fontId="8" fillId="2" borderId="8" xfId="1" applyNumberFormat="1" applyFont="1" applyFill="1" applyBorder="1" applyAlignment="1" applyProtection="1">
      <alignment horizontal="center"/>
      <protection locked="0"/>
    </xf>
    <xf numFmtId="0" fontId="13" fillId="2" borderId="0" xfId="0" applyFont="1" applyFill="1"/>
    <xf numFmtId="0" fontId="6" fillId="0" borderId="13" xfId="0" applyFont="1" applyFill="1" applyBorder="1" applyAlignment="1" applyProtection="1">
      <alignment vertical="top" wrapText="1"/>
    </xf>
    <xf numFmtId="0" fontId="6" fillId="0" borderId="17" xfId="0" applyFont="1" applyFill="1" applyBorder="1" applyAlignment="1" applyProtection="1">
      <alignment horizontal="left"/>
    </xf>
    <xf numFmtId="0" fontId="6" fillId="0" borderId="0" xfId="0" applyFont="1" applyFill="1" applyBorder="1" applyAlignment="1" applyProtection="1">
      <alignment wrapText="1"/>
    </xf>
    <xf numFmtId="165" fontId="8" fillId="0" borderId="12" xfId="1" applyNumberFormat="1" applyFont="1" applyFill="1" applyBorder="1" applyAlignment="1" applyProtection="1">
      <alignment horizontal="center"/>
    </xf>
    <xf numFmtId="165" fontId="8" fillId="0" borderId="12" xfId="1" applyNumberFormat="1" applyFont="1" applyFill="1" applyBorder="1" applyAlignment="1" applyProtection="1">
      <protection locked="0"/>
    </xf>
    <xf numFmtId="0" fontId="6" fillId="0" borderId="47" xfId="0" applyFont="1" applyFill="1" applyBorder="1" applyProtection="1"/>
    <xf numFmtId="165" fontId="6" fillId="0" borderId="47" xfId="1" applyNumberFormat="1" applyFont="1" applyFill="1" applyBorder="1" applyAlignment="1" applyProtection="1">
      <alignment horizontal="center"/>
    </xf>
    <xf numFmtId="165" fontId="6" fillId="0" borderId="47" xfId="1" applyNumberFormat="1" applyFont="1" applyFill="1" applyBorder="1" applyAlignment="1" applyProtection="1">
      <alignment horizontal="right"/>
      <protection locked="0"/>
    </xf>
    <xf numFmtId="165" fontId="6" fillId="0" borderId="8" xfId="1" applyNumberFormat="1" applyFont="1" applyFill="1" applyBorder="1" applyAlignment="1" applyProtection="1">
      <alignment horizontal="center"/>
      <protection locked="0"/>
    </xf>
    <xf numFmtId="0" fontId="13" fillId="0" borderId="0" xfId="0" applyFont="1" applyFill="1" applyBorder="1"/>
    <xf numFmtId="164" fontId="8" fillId="0" borderId="49" xfId="0" applyNumberFormat="1" applyFont="1" applyFill="1" applyBorder="1" applyAlignment="1" applyProtection="1">
      <alignment horizontal="center"/>
    </xf>
    <xf numFmtId="0" fontId="8" fillId="0" borderId="17" xfId="0" applyFont="1" applyFill="1" applyBorder="1" applyAlignment="1" applyProtection="1">
      <alignment horizontal="left"/>
    </xf>
    <xf numFmtId="165" fontId="8" fillId="0" borderId="17" xfId="1" quotePrefix="1" applyNumberFormat="1" applyFont="1" applyFill="1" applyBorder="1" applyAlignment="1" applyProtection="1">
      <alignment horizontal="center"/>
    </xf>
    <xf numFmtId="43" fontId="8" fillId="0" borderId="2" xfId="1" applyNumberFormat="1" applyFont="1" applyFill="1" applyBorder="1" applyAlignment="1">
      <alignment horizontal="center" vertical="top"/>
    </xf>
    <xf numFmtId="0" fontId="8" fillId="0" borderId="13" xfId="0" applyFont="1" applyFill="1" applyBorder="1" applyAlignment="1">
      <alignment horizontal="left" vertical="top" wrapText="1"/>
    </xf>
    <xf numFmtId="0" fontId="8" fillId="0" borderId="13" xfId="0" applyFont="1" applyFill="1" applyBorder="1" applyAlignment="1">
      <alignment horizontal="center"/>
    </xf>
    <xf numFmtId="166" fontId="8" fillId="0" borderId="13" xfId="1" applyNumberFormat="1" applyFont="1" applyFill="1" applyBorder="1" applyAlignment="1">
      <alignment horizontal="center"/>
    </xf>
    <xf numFmtId="167" fontId="8" fillId="0" borderId="13" xfId="0" applyNumberFormat="1" applyFont="1" applyFill="1" applyBorder="1" applyAlignment="1">
      <alignment wrapText="1"/>
    </xf>
    <xf numFmtId="0" fontId="6" fillId="0" borderId="13" xfId="0" applyFont="1" applyFill="1" applyBorder="1" applyAlignment="1">
      <alignment vertical="top" wrapText="1"/>
    </xf>
    <xf numFmtId="2" fontId="8" fillId="0" borderId="13" xfId="0" applyNumberFormat="1" applyFont="1" applyFill="1" applyBorder="1" applyAlignment="1">
      <alignment horizontal="left" vertical="top" wrapText="1"/>
    </xf>
    <xf numFmtId="0" fontId="27" fillId="0" borderId="13" xfId="0" applyFont="1" applyFill="1" applyBorder="1" applyAlignment="1">
      <alignment vertical="top" wrapText="1"/>
    </xf>
    <xf numFmtId="0" fontId="6" fillId="0" borderId="13" xfId="0" applyFont="1" applyFill="1" applyBorder="1" applyAlignment="1">
      <alignment horizontal="left" vertical="top" wrapText="1"/>
    </xf>
    <xf numFmtId="0" fontId="8" fillId="0" borderId="13" xfId="0" applyFont="1" applyFill="1" applyBorder="1" applyAlignment="1">
      <alignment horizontal="center" wrapText="1"/>
    </xf>
    <xf numFmtId="166" fontId="8" fillId="0" borderId="13" xfId="1" applyNumberFormat="1" applyFont="1" applyFill="1" applyBorder="1" applyAlignment="1">
      <alignment horizontal="center" wrapText="1"/>
    </xf>
    <xf numFmtId="43" fontId="6" fillId="0" borderId="50" xfId="1" applyNumberFormat="1" applyFont="1" applyFill="1" applyBorder="1" applyAlignment="1">
      <alignment horizontal="center" vertical="top" wrapText="1"/>
    </xf>
    <xf numFmtId="0" fontId="6" fillId="0" borderId="51" xfId="0" applyFont="1" applyFill="1" applyBorder="1" applyAlignment="1">
      <alignment vertical="top" wrapText="1"/>
    </xf>
    <xf numFmtId="0" fontId="6" fillId="0" borderId="51" xfId="0" applyFont="1" applyFill="1" applyBorder="1" applyAlignment="1">
      <alignment horizontal="center" wrapText="1"/>
    </xf>
    <xf numFmtId="166" fontId="6" fillId="0" borderId="51" xfId="1" applyNumberFormat="1" applyFont="1" applyFill="1" applyBorder="1" applyAlignment="1">
      <alignment horizontal="center" wrapText="1"/>
    </xf>
    <xf numFmtId="167" fontId="6" fillId="0" borderId="51" xfId="1" applyNumberFormat="1" applyFont="1" applyFill="1" applyBorder="1" applyAlignment="1">
      <alignment wrapText="1"/>
    </xf>
    <xf numFmtId="3" fontId="8" fillId="0" borderId="13" xfId="0" applyNumberFormat="1" applyFont="1" applyFill="1" applyBorder="1" applyAlignment="1">
      <alignment horizontal="center"/>
    </xf>
    <xf numFmtId="166" fontId="8" fillId="0" borderId="13" xfId="1" quotePrefix="1" applyNumberFormat="1" applyFont="1" applyFill="1" applyBorder="1" applyAlignment="1">
      <alignment horizontal="center"/>
    </xf>
    <xf numFmtId="43" fontId="8" fillId="0" borderId="7" xfId="1" applyNumberFormat="1" applyFont="1" applyFill="1" applyBorder="1" applyAlignment="1">
      <alignment horizontal="center" vertical="top"/>
    </xf>
    <xf numFmtId="0" fontId="8" fillId="0" borderId="0" xfId="0" applyFont="1" applyFill="1" applyBorder="1" applyAlignment="1">
      <alignment horizontal="left" vertical="top" wrapText="1"/>
    </xf>
    <xf numFmtId="3" fontId="8" fillId="0" borderId="13" xfId="0" applyNumberFormat="1" applyFont="1" applyFill="1" applyBorder="1" applyAlignment="1">
      <alignment horizontal="center" wrapText="1"/>
    </xf>
    <xf numFmtId="3" fontId="8" fillId="0" borderId="13" xfId="0" applyNumberFormat="1" applyFont="1" applyFill="1" applyBorder="1" applyAlignment="1">
      <alignment wrapText="1"/>
    </xf>
    <xf numFmtId="0" fontId="8" fillId="0" borderId="7" xfId="0" applyFont="1" applyFill="1" applyBorder="1" applyAlignment="1">
      <alignment horizontal="center" vertical="top" wrapText="1"/>
    </xf>
    <xf numFmtId="164" fontId="8" fillId="0" borderId="28" xfId="1" applyFont="1" applyFill="1" applyBorder="1" applyAlignment="1">
      <alignment wrapText="1"/>
    </xf>
    <xf numFmtId="0" fontId="8" fillId="0" borderId="13" xfId="0" applyFont="1" applyFill="1" applyBorder="1" applyAlignment="1">
      <alignment horizontal="center" vertical="top" wrapText="1"/>
    </xf>
    <xf numFmtId="166" fontId="8" fillId="0" borderId="13" xfId="1" applyNumberFormat="1" applyFont="1" applyFill="1" applyBorder="1" applyAlignment="1">
      <alignment horizontal="center" vertical="top" wrapText="1"/>
    </xf>
    <xf numFmtId="3" fontId="8" fillId="0" borderId="13" xfId="0" applyNumberFormat="1" applyFont="1" applyFill="1" applyBorder="1" applyAlignment="1">
      <alignment vertical="top" wrapText="1"/>
    </xf>
    <xf numFmtId="0" fontId="8" fillId="0" borderId="13" xfId="0" applyFont="1" applyFill="1" applyBorder="1" applyAlignment="1">
      <alignment horizontal="center" vertical="top"/>
    </xf>
    <xf numFmtId="166" fontId="8" fillId="0" borderId="13" xfId="1" applyNumberFormat="1" applyFont="1" applyFill="1" applyBorder="1" applyAlignment="1">
      <alignment horizontal="center" vertical="top"/>
    </xf>
    <xf numFmtId="0" fontId="6" fillId="0" borderId="13" xfId="0" applyFont="1" applyFill="1" applyBorder="1" applyAlignment="1">
      <alignment horizontal="center"/>
    </xf>
    <xf numFmtId="166" fontId="6" fillId="0" borderId="13" xfId="1" applyNumberFormat="1" applyFont="1" applyFill="1" applyBorder="1" applyAlignment="1">
      <alignment horizontal="center"/>
    </xf>
    <xf numFmtId="3" fontId="8" fillId="0" borderId="13" xfId="0" applyNumberFormat="1" applyFont="1" applyFill="1" applyBorder="1" applyAlignment="1">
      <alignment horizontal="center" vertical="top"/>
    </xf>
    <xf numFmtId="0" fontId="8" fillId="0" borderId="13" xfId="0" applyFont="1" applyFill="1" applyBorder="1" applyAlignment="1" applyProtection="1">
      <alignment horizontal="justify"/>
    </xf>
    <xf numFmtId="165" fontId="8" fillId="0" borderId="13" xfId="1" quotePrefix="1" applyNumberFormat="1" applyFont="1" applyFill="1" applyBorder="1" applyAlignment="1" applyProtection="1">
      <alignment horizontal="center"/>
    </xf>
    <xf numFmtId="0" fontId="6" fillId="0" borderId="13" xfId="0" applyFont="1" applyFill="1" applyBorder="1" applyAlignment="1" applyProtection="1">
      <alignment horizontal="justify"/>
    </xf>
    <xf numFmtId="0" fontId="8" fillId="0" borderId="13" xfId="0" applyFont="1" applyFill="1" applyBorder="1" applyAlignment="1" applyProtection="1">
      <alignment horizontal="left"/>
    </xf>
    <xf numFmtId="0" fontId="6" fillId="0" borderId="15" xfId="0" applyFont="1" applyFill="1" applyBorder="1" applyAlignment="1" applyProtection="1">
      <alignment horizontal="justify"/>
    </xf>
    <xf numFmtId="165" fontId="8" fillId="0" borderId="15" xfId="1" quotePrefix="1" applyNumberFormat="1" applyFont="1" applyFill="1" applyBorder="1" applyAlignment="1" applyProtection="1">
      <alignment horizontal="center"/>
    </xf>
    <xf numFmtId="165" fontId="8" fillId="0" borderId="15" xfId="1" applyNumberFormat="1" applyFont="1" applyFill="1" applyBorder="1" applyAlignment="1" applyProtection="1">
      <alignment horizontal="center"/>
    </xf>
    <xf numFmtId="165" fontId="8" fillId="0" borderId="15" xfId="1" applyNumberFormat="1" applyFont="1" applyFill="1" applyBorder="1" applyAlignment="1" applyProtection="1">
      <protection locked="0"/>
    </xf>
    <xf numFmtId="0" fontId="13" fillId="0" borderId="0" xfId="0" applyFont="1" applyAlignment="1">
      <alignment horizontal="center"/>
    </xf>
    <xf numFmtId="164" fontId="6" fillId="0" borderId="27" xfId="1" applyFont="1" applyFill="1" applyBorder="1" applyAlignment="1" applyProtection="1">
      <alignment horizontal="center"/>
    </xf>
    <xf numFmtId="164" fontId="8" fillId="0" borderId="28" xfId="1" applyFont="1" applyFill="1" applyBorder="1" applyAlignment="1" applyProtection="1">
      <alignment horizontal="center"/>
    </xf>
    <xf numFmtId="164" fontId="6" fillId="0" borderId="28" xfId="1" applyFont="1" applyFill="1" applyBorder="1" applyAlignment="1" applyProtection="1">
      <alignment horizontal="center"/>
    </xf>
    <xf numFmtId="164" fontId="6" fillId="0" borderId="31" xfId="1" applyFont="1" applyFill="1" applyBorder="1" applyAlignment="1" applyProtection="1">
      <alignment horizontal="center"/>
    </xf>
    <xf numFmtId="164" fontId="8" fillId="0" borderId="3" xfId="1" applyFont="1" applyFill="1" applyBorder="1" applyAlignment="1" applyProtection="1">
      <alignment horizontal="center"/>
    </xf>
    <xf numFmtId="164" fontId="13" fillId="0" borderId="0" xfId="1" applyFont="1" applyAlignment="1">
      <alignment vertical="top"/>
    </xf>
    <xf numFmtId="164" fontId="16" fillId="0" borderId="45" xfId="1" applyFont="1" applyBorder="1"/>
    <xf numFmtId="164" fontId="16" fillId="0" borderId="52" xfId="1" applyFont="1" applyBorder="1"/>
    <xf numFmtId="164" fontId="16" fillId="0" borderId="54" xfId="1" applyFont="1" applyBorder="1"/>
    <xf numFmtId="164" fontId="6" fillId="0" borderId="37" xfId="1" applyFont="1" applyFill="1" applyBorder="1" applyAlignment="1">
      <alignment horizontal="center" wrapText="1"/>
    </xf>
    <xf numFmtId="164" fontId="6" fillId="0" borderId="18" xfId="1" applyFont="1" applyFill="1" applyBorder="1" applyAlignment="1" applyProtection="1">
      <alignment horizontal="center"/>
    </xf>
    <xf numFmtId="164" fontId="18" fillId="0" borderId="41" xfId="1" applyFont="1" applyBorder="1" applyAlignment="1">
      <alignment horizontal="right"/>
    </xf>
    <xf numFmtId="164" fontId="18" fillId="0" borderId="28" xfId="1" applyFont="1" applyBorder="1" applyAlignment="1">
      <alignment horizontal="right"/>
    </xf>
    <xf numFmtId="164" fontId="19" fillId="0" borderId="18" xfId="1" applyFont="1" applyBorder="1" applyAlignment="1">
      <alignment horizontal="right"/>
    </xf>
    <xf numFmtId="164" fontId="18" fillId="0" borderId="28" xfId="1" applyFont="1" applyBorder="1" applyAlignment="1">
      <alignment horizontal="right" vertical="center"/>
    </xf>
    <xf numFmtId="164" fontId="19" fillId="0" borderId="28" xfId="1" applyFont="1" applyBorder="1" applyAlignment="1">
      <alignment horizontal="right"/>
    </xf>
    <xf numFmtId="164" fontId="8" fillId="0" borderId="43" xfId="1" applyFont="1" applyFill="1" applyBorder="1" applyAlignment="1" applyProtection="1">
      <alignment horizontal="center"/>
    </xf>
    <xf numFmtId="164" fontId="6" fillId="0" borderId="44" xfId="1" applyFont="1" applyFill="1" applyBorder="1" applyAlignment="1" applyProtection="1">
      <alignment horizontal="center"/>
    </xf>
    <xf numFmtId="164" fontId="8" fillId="0" borderId="43" xfId="1" applyFont="1" applyFill="1" applyBorder="1" applyAlignment="1" applyProtection="1"/>
    <xf numFmtId="164" fontId="8" fillId="0" borderId="28" xfId="1" applyFont="1" applyFill="1" applyBorder="1" applyAlignment="1" applyProtection="1"/>
    <xf numFmtId="164" fontId="6" fillId="0" borderId="28" xfId="1" applyFont="1" applyFill="1" applyBorder="1" applyAlignment="1" applyProtection="1"/>
    <xf numFmtId="164" fontId="6" fillId="0" borderId="18" xfId="1" applyFont="1" applyFill="1" applyBorder="1" applyAlignment="1" applyProtection="1"/>
    <xf numFmtId="164" fontId="6" fillId="0" borderId="39" xfId="1" applyFont="1" applyFill="1" applyBorder="1" applyAlignment="1" applyProtection="1"/>
    <xf numFmtId="164" fontId="6" fillId="0" borderId="41" xfId="1" applyFont="1" applyFill="1" applyBorder="1" applyAlignment="1" applyProtection="1"/>
    <xf numFmtId="164" fontId="6" fillId="0" borderId="43" xfId="1" applyFont="1" applyFill="1" applyBorder="1" applyAlignment="1">
      <alignment horizontal="center" wrapText="1"/>
    </xf>
    <xf numFmtId="164" fontId="6" fillId="0" borderId="46" xfId="1" applyFont="1" applyFill="1" applyBorder="1" applyAlignment="1">
      <alignment horizontal="center" wrapText="1"/>
    </xf>
    <xf numFmtId="164" fontId="8" fillId="0" borderId="28" xfId="1" applyFont="1" applyFill="1" applyBorder="1" applyAlignment="1" applyProtection="1">
      <alignment vertical="top"/>
    </xf>
    <xf numFmtId="164" fontId="8" fillId="2" borderId="28" xfId="1" applyFont="1" applyFill="1" applyBorder="1" applyAlignment="1" applyProtection="1">
      <alignment horizontal="center"/>
    </xf>
    <xf numFmtId="164" fontId="6" fillId="0" borderId="44" xfId="1" applyFont="1" applyFill="1" applyBorder="1" applyAlignment="1" applyProtection="1"/>
    <xf numFmtId="164" fontId="8" fillId="0" borderId="41" xfId="1" applyFont="1" applyFill="1" applyBorder="1" applyAlignment="1" applyProtection="1"/>
    <xf numFmtId="164" fontId="8" fillId="0" borderId="48" xfId="1" applyFont="1" applyFill="1" applyBorder="1" applyAlignment="1" applyProtection="1"/>
    <xf numFmtId="164" fontId="6" fillId="0" borderId="12" xfId="1" applyFont="1" applyFill="1" applyBorder="1" applyAlignment="1" applyProtection="1"/>
    <xf numFmtId="164" fontId="6" fillId="0" borderId="10" xfId="1" applyFont="1" applyFill="1" applyBorder="1" applyAlignment="1" applyProtection="1"/>
    <xf numFmtId="164" fontId="8" fillId="0" borderId="62" xfId="1" applyFont="1" applyBorder="1" applyAlignment="1" applyProtection="1">
      <alignment vertical="top" wrapText="1"/>
      <protection locked="0"/>
    </xf>
    <xf numFmtId="164" fontId="6" fillId="0" borderId="63" xfId="1" applyFont="1" applyBorder="1" applyAlignment="1" applyProtection="1">
      <alignment vertical="top" wrapText="1"/>
      <protection locked="0"/>
    </xf>
    <xf numFmtId="164" fontId="8" fillId="0" borderId="62" xfId="1" quotePrefix="1" applyFont="1" applyBorder="1" applyAlignment="1" applyProtection="1">
      <alignment horizontal="right" vertical="top" wrapText="1"/>
      <protection locked="0"/>
    </xf>
    <xf numFmtId="164" fontId="8" fillId="0" borderId="8" xfId="1" applyFont="1" applyBorder="1" applyAlignment="1" applyProtection="1">
      <alignment vertical="center"/>
      <protection locked="0"/>
    </xf>
    <xf numFmtId="164" fontId="8" fillId="0" borderId="64" xfId="1" applyFont="1" applyBorder="1" applyAlignment="1" applyProtection="1">
      <alignment vertical="top" wrapText="1"/>
      <protection locked="0"/>
    </xf>
    <xf numFmtId="164" fontId="6" fillId="0" borderId="65" xfId="1" applyFont="1" applyBorder="1" applyAlignment="1" applyProtection="1">
      <alignment vertical="top" wrapText="1"/>
      <protection locked="0"/>
    </xf>
    <xf numFmtId="164" fontId="8" fillId="0" borderId="3" xfId="1" applyFont="1" applyFill="1" applyBorder="1" applyAlignment="1">
      <alignment horizontal="right" wrapText="1"/>
    </xf>
    <xf numFmtId="164" fontId="8" fillId="0" borderId="28" xfId="1" applyFont="1" applyFill="1" applyBorder="1" applyAlignment="1" applyProtection="1">
      <protection locked="0"/>
    </xf>
    <xf numFmtId="164" fontId="6" fillId="0" borderId="28" xfId="1" applyFont="1" applyFill="1" applyBorder="1" applyAlignment="1" applyProtection="1">
      <protection locked="0"/>
    </xf>
    <xf numFmtId="164" fontId="8" fillId="0" borderId="28" xfId="1" applyFont="1" applyFill="1" applyBorder="1" applyAlignment="1">
      <alignment vertical="top" wrapText="1"/>
    </xf>
    <xf numFmtId="164" fontId="13" fillId="0" borderId="0" xfId="1" applyFont="1"/>
    <xf numFmtId="0" fontId="28" fillId="0" borderId="0" xfId="0" applyFont="1" applyAlignment="1">
      <alignment wrapText="1"/>
    </xf>
    <xf numFmtId="0" fontId="8" fillId="0" borderId="68" xfId="0" applyFont="1" applyFill="1" applyBorder="1" applyProtection="1"/>
    <xf numFmtId="2" fontId="12" fillId="0" borderId="20" xfId="0" applyNumberFormat="1" applyFont="1" applyBorder="1" applyAlignment="1">
      <alignment horizontal="center" vertical="center" wrapText="1"/>
    </xf>
    <xf numFmtId="2" fontId="12" fillId="0" borderId="21" xfId="0" applyNumberFormat="1" applyFont="1" applyBorder="1" applyAlignment="1">
      <alignment horizontal="center" vertical="center" wrapText="1"/>
    </xf>
    <xf numFmtId="2" fontId="12" fillId="0" borderId="22" xfId="0" applyNumberFormat="1" applyFont="1" applyBorder="1" applyAlignment="1">
      <alignment horizontal="center" vertical="center" wrapText="1"/>
    </xf>
  </cellXfs>
  <cellStyles count="9">
    <cellStyle name="Comma" xfId="1" builtinId="3"/>
    <cellStyle name="Comma 2" xfId="3" xr:uid="{00000000-0005-0000-0000-000001000000}"/>
    <cellStyle name="Comma 31 4 2 3" xfId="6" xr:uid="{F1D58418-016A-4116-93A5-98FAB5ED0603}"/>
    <cellStyle name="Comma 32 5" xfId="7" xr:uid="{B5D6602C-5881-4A8A-94FB-2D28C1F013F9}"/>
    <cellStyle name="Normal" xfId="0" builtinId="0"/>
    <cellStyle name="Normal 10" xfId="8" xr:uid="{95430B51-AC1A-4762-A32C-937D7DC52D78}"/>
    <cellStyle name="Normal 2" xfId="2" xr:uid="{00000000-0005-0000-0000-000003000000}"/>
    <cellStyle name="Normal 39 6" xfId="5" xr:uid="{2F0C4AF5-13D9-499D-94DA-0CCDB21E4A92}"/>
    <cellStyle name="Normal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822"/>
  <sheetViews>
    <sheetView tabSelected="1" view="pageBreakPreview" zoomScaleNormal="100" zoomScaleSheetLayoutView="100" workbookViewId="0">
      <selection activeCell="B75" sqref="B75"/>
    </sheetView>
  </sheetViews>
  <sheetFormatPr defaultColWidth="8.75" defaultRowHeight="15.75" x14ac:dyDescent="0.25"/>
  <cols>
    <col min="1" max="1" width="6.25" style="54" customWidth="1"/>
    <col min="2" max="2" width="58.375" style="54" customWidth="1"/>
    <col min="3" max="3" width="12.125" style="54" customWidth="1"/>
    <col min="4" max="4" width="9.625" style="257" bestFit="1" customWidth="1"/>
    <col min="5" max="5" width="11.25" style="54" customWidth="1"/>
    <col min="6" max="6" width="18" style="301" customWidth="1"/>
    <col min="7" max="16384" width="8.75" style="54"/>
  </cols>
  <sheetData>
    <row r="1" spans="1:6" ht="40.9" customHeight="1" thickBot="1" x14ac:dyDescent="0.3">
      <c r="A1" s="304" t="s">
        <v>449</v>
      </c>
      <c r="B1" s="305"/>
      <c r="C1" s="305"/>
      <c r="D1" s="305"/>
      <c r="E1" s="305"/>
      <c r="F1" s="306"/>
    </row>
    <row r="2" spans="1:6" ht="16.5" thickTop="1" x14ac:dyDescent="0.25">
      <c r="A2" s="55" t="s">
        <v>0</v>
      </c>
      <c r="B2" s="56" t="s">
        <v>1</v>
      </c>
      <c r="C2" s="57"/>
      <c r="D2" s="58"/>
      <c r="E2" s="59"/>
      <c r="F2" s="258" t="s">
        <v>79</v>
      </c>
    </row>
    <row r="3" spans="1:6" x14ac:dyDescent="0.25">
      <c r="A3" s="60"/>
      <c r="B3" s="61" t="s">
        <v>2</v>
      </c>
      <c r="C3" s="62"/>
      <c r="D3" s="62"/>
      <c r="E3" s="63"/>
      <c r="F3" s="259"/>
    </row>
    <row r="4" spans="1:6" x14ac:dyDescent="0.25">
      <c r="A4" s="60"/>
      <c r="B4" s="64"/>
      <c r="C4" s="62"/>
      <c r="D4" s="62"/>
      <c r="E4" s="63"/>
      <c r="F4" s="259"/>
    </row>
    <row r="5" spans="1:6" x14ac:dyDescent="0.25">
      <c r="A5" s="60"/>
      <c r="B5" s="65"/>
      <c r="C5" s="62"/>
      <c r="D5" s="62"/>
      <c r="E5" s="66"/>
      <c r="F5" s="259"/>
    </row>
    <row r="6" spans="1:6" x14ac:dyDescent="0.25">
      <c r="A6" s="60"/>
      <c r="B6" s="67"/>
      <c r="C6" s="62"/>
      <c r="D6" s="62"/>
      <c r="E6" s="63"/>
      <c r="F6" s="259"/>
    </row>
    <row r="7" spans="1:6" x14ac:dyDescent="0.25">
      <c r="A7" s="60"/>
      <c r="B7" s="65" t="s">
        <v>448</v>
      </c>
      <c r="C7" s="62"/>
      <c r="D7" s="62"/>
      <c r="E7" s="68"/>
      <c r="F7" s="260">
        <f>F62</f>
        <v>0</v>
      </c>
    </row>
    <row r="8" spans="1:6" x14ac:dyDescent="0.25">
      <c r="A8" s="60"/>
      <c r="B8" s="65"/>
      <c r="C8" s="62"/>
      <c r="D8" s="62"/>
      <c r="E8" s="68"/>
      <c r="F8" s="259"/>
    </row>
    <row r="9" spans="1:6" ht="31.5" customHeight="1" x14ac:dyDescent="0.25">
      <c r="A9" s="60"/>
      <c r="B9" s="65" t="s">
        <v>451</v>
      </c>
      <c r="C9" s="62"/>
      <c r="D9" s="62"/>
      <c r="E9" s="69"/>
      <c r="F9" s="259">
        <f>5%*F7</f>
        <v>0</v>
      </c>
    </row>
    <row r="10" spans="1:6" x14ac:dyDescent="0.25">
      <c r="A10" s="60"/>
      <c r="B10" s="70"/>
      <c r="C10" s="62"/>
      <c r="D10" s="62"/>
      <c r="E10" s="63"/>
      <c r="F10" s="259"/>
    </row>
    <row r="11" spans="1:6" x14ac:dyDescent="0.25">
      <c r="A11" s="60"/>
      <c r="B11" s="303"/>
      <c r="C11" s="62"/>
      <c r="D11" s="62"/>
      <c r="E11" s="63"/>
      <c r="F11" s="259"/>
    </row>
    <row r="12" spans="1:6" ht="16.5" thickBot="1" x14ac:dyDescent="0.3">
      <c r="A12" s="60"/>
      <c r="B12" s="70"/>
      <c r="C12" s="62"/>
      <c r="D12" s="62"/>
      <c r="E12" s="63"/>
      <c r="F12" s="259"/>
    </row>
    <row r="13" spans="1:6" ht="16.5" thickBot="1" x14ac:dyDescent="0.3">
      <c r="A13" s="71"/>
      <c r="B13" s="72" t="s">
        <v>332</v>
      </c>
      <c r="C13" s="73"/>
      <c r="D13" s="74"/>
      <c r="E13" s="75"/>
      <c r="F13" s="261">
        <f>SUM(F7:F11)</f>
        <v>0</v>
      </c>
    </row>
    <row r="14" spans="1:6" ht="16.5" thickTop="1" x14ac:dyDescent="0.25">
      <c r="A14" s="60"/>
      <c r="B14" s="70"/>
      <c r="C14" s="62"/>
      <c r="D14" s="62"/>
      <c r="E14" s="76"/>
      <c r="F14" s="262"/>
    </row>
    <row r="15" spans="1:6" ht="31.5" x14ac:dyDescent="0.25">
      <c r="A15" s="77"/>
      <c r="B15" s="302" t="s">
        <v>450</v>
      </c>
      <c r="C15" s="79"/>
      <c r="D15" s="80"/>
      <c r="E15" s="81"/>
      <c r="F15" s="262"/>
    </row>
    <row r="16" spans="1:6" x14ac:dyDescent="0.25">
      <c r="D16" s="54"/>
      <c r="F16" s="263"/>
    </row>
    <row r="17" spans="1:6" x14ac:dyDescent="0.25">
      <c r="B17" s="82" t="s">
        <v>334</v>
      </c>
      <c r="C17" s="82"/>
      <c r="D17" s="82"/>
      <c r="E17" s="83" t="s">
        <v>335</v>
      </c>
      <c r="F17" s="264"/>
    </row>
    <row r="18" spans="1:6" x14ac:dyDescent="0.25">
      <c r="B18" s="82"/>
      <c r="C18" s="82"/>
      <c r="D18" s="82"/>
      <c r="E18" s="84"/>
      <c r="F18" s="265"/>
    </row>
    <row r="19" spans="1:6" x14ac:dyDescent="0.25">
      <c r="B19" s="82"/>
      <c r="C19" s="82"/>
      <c r="D19" s="82"/>
      <c r="E19" s="84"/>
      <c r="F19" s="265"/>
    </row>
    <row r="20" spans="1:6" x14ac:dyDescent="0.25">
      <c r="B20" s="82" t="s">
        <v>336</v>
      </c>
      <c r="C20" s="82"/>
      <c r="D20" s="82"/>
      <c r="E20" s="85" t="s">
        <v>335</v>
      </c>
      <c r="F20" s="264"/>
    </row>
    <row r="21" spans="1:6" x14ac:dyDescent="0.25">
      <c r="B21" s="82"/>
      <c r="C21" s="82"/>
      <c r="D21" s="82"/>
      <c r="E21" s="84"/>
      <c r="F21" s="265"/>
    </row>
    <row r="22" spans="1:6" x14ac:dyDescent="0.25">
      <c r="B22" s="82" t="s">
        <v>337</v>
      </c>
      <c r="C22" s="82"/>
      <c r="D22" s="82"/>
      <c r="E22" s="85" t="s">
        <v>335</v>
      </c>
      <c r="F22" s="264"/>
    </row>
    <row r="23" spans="1:6" x14ac:dyDescent="0.25">
      <c r="B23" s="82"/>
      <c r="C23" s="82"/>
      <c r="D23" s="82"/>
      <c r="E23" s="84"/>
      <c r="F23" s="265"/>
    </row>
    <row r="24" spans="1:6" x14ac:dyDescent="0.25">
      <c r="B24" s="82"/>
      <c r="C24" s="82"/>
      <c r="D24" s="82"/>
      <c r="E24" s="84"/>
      <c r="F24" s="265"/>
    </row>
    <row r="25" spans="1:6" x14ac:dyDescent="0.25">
      <c r="B25" s="82" t="s">
        <v>336</v>
      </c>
      <c r="C25" s="82"/>
      <c r="D25" s="82"/>
      <c r="E25" s="85" t="s">
        <v>335</v>
      </c>
      <c r="F25" s="264"/>
    </row>
    <row r="26" spans="1:6" ht="16.5" thickBot="1" x14ac:dyDescent="0.3">
      <c r="B26" s="86"/>
      <c r="C26" s="86"/>
      <c r="D26" s="86"/>
      <c r="E26" s="87"/>
      <c r="F26" s="266"/>
    </row>
    <row r="27" spans="1:6" ht="30.75" thickTop="1" x14ac:dyDescent="0.25">
      <c r="A27" s="88" t="s">
        <v>24</v>
      </c>
      <c r="B27" s="89" t="s">
        <v>80</v>
      </c>
      <c r="C27" s="89" t="s">
        <v>81</v>
      </c>
      <c r="D27" s="90" t="s">
        <v>82</v>
      </c>
      <c r="E27" s="91" t="s">
        <v>83</v>
      </c>
      <c r="F27" s="267" t="s">
        <v>84</v>
      </c>
    </row>
    <row r="28" spans="1:6" x14ac:dyDescent="0.25">
      <c r="A28" s="60"/>
      <c r="B28" s="61" t="s">
        <v>85</v>
      </c>
      <c r="C28" s="62"/>
      <c r="D28" s="62"/>
      <c r="E28" s="63"/>
      <c r="F28" s="259"/>
    </row>
    <row r="29" spans="1:6" x14ac:dyDescent="0.25">
      <c r="A29" s="60"/>
      <c r="B29" s="64"/>
      <c r="C29" s="62"/>
      <c r="D29" s="62"/>
      <c r="E29" s="63"/>
      <c r="F29" s="259"/>
    </row>
    <row r="30" spans="1:6" x14ac:dyDescent="0.25">
      <c r="A30" s="60"/>
      <c r="B30" s="61" t="s">
        <v>86</v>
      </c>
      <c r="C30" s="62"/>
      <c r="D30" s="62"/>
      <c r="E30" s="63"/>
      <c r="F30" s="259"/>
    </row>
    <row r="31" spans="1:6" x14ac:dyDescent="0.25">
      <c r="A31" s="60"/>
      <c r="B31" s="67"/>
      <c r="C31" s="62"/>
      <c r="D31" s="92"/>
      <c r="E31" s="93"/>
      <c r="F31" s="259"/>
    </row>
    <row r="32" spans="1:6" x14ac:dyDescent="0.25">
      <c r="A32" s="60"/>
      <c r="B32" s="70" t="s">
        <v>87</v>
      </c>
      <c r="C32" s="62"/>
      <c r="D32" s="62"/>
      <c r="E32" s="69"/>
      <c r="F32" s="259">
        <f>F138</f>
        <v>0</v>
      </c>
    </row>
    <row r="33" spans="1:6" x14ac:dyDescent="0.25">
      <c r="A33" s="60"/>
      <c r="B33" s="70"/>
      <c r="C33" s="62"/>
      <c r="D33" s="62"/>
      <c r="E33" s="69"/>
      <c r="F33" s="259"/>
    </row>
    <row r="34" spans="1:6" x14ac:dyDescent="0.25">
      <c r="A34" s="60"/>
      <c r="B34" s="70" t="s">
        <v>88</v>
      </c>
      <c r="C34" s="62"/>
      <c r="D34" s="62"/>
      <c r="E34" s="69"/>
      <c r="F34" s="259">
        <f>F284</f>
        <v>0</v>
      </c>
    </row>
    <row r="35" spans="1:6" x14ac:dyDescent="0.25">
      <c r="A35" s="60"/>
      <c r="B35" s="70"/>
      <c r="C35" s="62"/>
      <c r="D35" s="62"/>
      <c r="E35" s="69"/>
      <c r="F35" s="259"/>
    </row>
    <row r="36" spans="1:6" x14ac:dyDescent="0.25">
      <c r="A36" s="60"/>
      <c r="B36" s="70" t="s">
        <v>89</v>
      </c>
      <c r="C36" s="62"/>
      <c r="D36" s="62"/>
      <c r="E36" s="69"/>
      <c r="F36" s="259">
        <f>F325</f>
        <v>0</v>
      </c>
    </row>
    <row r="37" spans="1:6" x14ac:dyDescent="0.25">
      <c r="A37" s="60"/>
      <c r="B37" s="70"/>
      <c r="C37" s="62"/>
      <c r="D37" s="62"/>
      <c r="E37" s="69"/>
      <c r="F37" s="259"/>
    </row>
    <row r="38" spans="1:6" x14ac:dyDescent="0.25">
      <c r="A38" s="60"/>
      <c r="B38" s="70" t="s">
        <v>90</v>
      </c>
      <c r="C38" s="62"/>
      <c r="D38" s="62"/>
      <c r="E38" s="69"/>
      <c r="F38" s="259">
        <f>F351</f>
        <v>0</v>
      </c>
    </row>
    <row r="39" spans="1:6" x14ac:dyDescent="0.25">
      <c r="A39" s="94"/>
      <c r="B39" s="70"/>
      <c r="C39" s="62"/>
      <c r="D39" s="62"/>
      <c r="E39" s="69"/>
      <c r="F39" s="259"/>
    </row>
    <row r="40" spans="1:6" x14ac:dyDescent="0.25">
      <c r="A40" s="60"/>
      <c r="B40" s="70" t="s">
        <v>91</v>
      </c>
      <c r="C40" s="62"/>
      <c r="D40" s="62"/>
      <c r="E40" s="69"/>
      <c r="F40" s="259">
        <f>F382</f>
        <v>0</v>
      </c>
    </row>
    <row r="41" spans="1:6" x14ac:dyDescent="0.25">
      <c r="A41" s="60"/>
      <c r="B41" s="70"/>
      <c r="C41" s="62"/>
      <c r="D41" s="62"/>
      <c r="E41" s="69"/>
      <c r="F41" s="259"/>
    </row>
    <row r="42" spans="1:6" x14ac:dyDescent="0.25">
      <c r="A42" s="60"/>
      <c r="B42" s="70" t="s">
        <v>92</v>
      </c>
      <c r="C42" s="62"/>
      <c r="D42" s="62"/>
      <c r="E42" s="69"/>
      <c r="F42" s="259">
        <f>F440</f>
        <v>0</v>
      </c>
    </row>
    <row r="43" spans="1:6" x14ac:dyDescent="0.25">
      <c r="A43" s="60"/>
      <c r="B43" s="70"/>
      <c r="C43" s="62"/>
      <c r="D43" s="62"/>
      <c r="E43" s="69"/>
      <c r="F43" s="259"/>
    </row>
    <row r="44" spans="1:6" x14ac:dyDescent="0.25">
      <c r="A44" s="60"/>
      <c r="B44" s="70" t="s">
        <v>93</v>
      </c>
      <c r="C44" s="62"/>
      <c r="D44" s="62"/>
      <c r="E44" s="69"/>
      <c r="F44" s="259">
        <f>F489</f>
        <v>0</v>
      </c>
    </row>
    <row r="45" spans="1:6" x14ac:dyDescent="0.25">
      <c r="A45" s="60"/>
      <c r="B45" s="70"/>
      <c r="C45" s="62"/>
      <c r="D45" s="62"/>
      <c r="E45" s="69"/>
      <c r="F45" s="259"/>
    </row>
    <row r="46" spans="1:6" x14ac:dyDescent="0.25">
      <c r="A46" s="60"/>
      <c r="B46" s="70" t="s">
        <v>94</v>
      </c>
      <c r="C46" s="62"/>
      <c r="D46" s="62"/>
      <c r="E46" s="69"/>
      <c r="F46" s="259">
        <f>F529</f>
        <v>0</v>
      </c>
    </row>
    <row r="47" spans="1:6" x14ac:dyDescent="0.25">
      <c r="A47" s="60"/>
      <c r="B47" s="70"/>
      <c r="C47" s="62"/>
      <c r="D47" s="62"/>
      <c r="E47" s="69"/>
      <c r="F47" s="259"/>
    </row>
    <row r="48" spans="1:6" x14ac:dyDescent="0.25">
      <c r="A48" s="60"/>
      <c r="B48" s="70" t="s">
        <v>95</v>
      </c>
      <c r="C48" s="62"/>
      <c r="D48" s="62"/>
      <c r="E48" s="69"/>
      <c r="F48" s="259">
        <f>F563</f>
        <v>0</v>
      </c>
    </row>
    <row r="49" spans="1:6" x14ac:dyDescent="0.25">
      <c r="A49" s="60"/>
      <c r="B49" s="70"/>
      <c r="C49" s="62"/>
      <c r="D49" s="62"/>
      <c r="E49" s="69"/>
      <c r="F49" s="259"/>
    </row>
    <row r="50" spans="1:6" x14ac:dyDescent="0.25">
      <c r="A50" s="60"/>
      <c r="B50" s="70" t="s">
        <v>96</v>
      </c>
      <c r="C50" s="62"/>
      <c r="D50" s="62"/>
      <c r="E50" s="69"/>
      <c r="F50" s="259">
        <f>F584</f>
        <v>0</v>
      </c>
    </row>
    <row r="51" spans="1:6" x14ac:dyDescent="0.25">
      <c r="A51" s="60"/>
      <c r="B51" s="70"/>
      <c r="C51" s="62"/>
      <c r="D51" s="62"/>
      <c r="E51" s="69"/>
      <c r="F51" s="259"/>
    </row>
    <row r="52" spans="1:6" x14ac:dyDescent="0.25">
      <c r="A52" s="60"/>
      <c r="B52" s="70" t="s">
        <v>97</v>
      </c>
      <c r="C52" s="62"/>
      <c r="D52" s="62"/>
      <c r="E52" s="69"/>
      <c r="F52" s="259">
        <f>F673</f>
        <v>0</v>
      </c>
    </row>
    <row r="53" spans="1:6" x14ac:dyDescent="0.25">
      <c r="A53" s="60"/>
      <c r="B53" s="70"/>
      <c r="C53" s="62"/>
      <c r="D53" s="62"/>
      <c r="E53" s="69"/>
      <c r="F53" s="259"/>
    </row>
    <row r="54" spans="1:6" x14ac:dyDescent="0.25">
      <c r="A54" s="60"/>
      <c r="B54" s="70" t="s">
        <v>447</v>
      </c>
      <c r="C54" s="62"/>
      <c r="D54" s="62"/>
      <c r="E54" s="69"/>
      <c r="F54" s="259">
        <f>F733</f>
        <v>0</v>
      </c>
    </row>
    <row r="55" spans="1:6" x14ac:dyDescent="0.25">
      <c r="A55" s="60"/>
      <c r="B55" s="70"/>
      <c r="C55" s="62"/>
      <c r="D55" s="62"/>
      <c r="E55" s="69"/>
      <c r="F55" s="259"/>
    </row>
    <row r="56" spans="1:6" x14ac:dyDescent="0.25">
      <c r="A56" s="60"/>
      <c r="B56" s="70" t="s">
        <v>98</v>
      </c>
      <c r="C56" s="62"/>
      <c r="D56" s="62"/>
      <c r="E56" s="69"/>
      <c r="F56" s="259">
        <f>F765</f>
        <v>0</v>
      </c>
    </row>
    <row r="57" spans="1:6" x14ac:dyDescent="0.25">
      <c r="A57" s="60"/>
      <c r="B57" s="70"/>
      <c r="C57" s="62"/>
      <c r="D57" s="92"/>
      <c r="E57" s="69"/>
      <c r="F57" s="259"/>
    </row>
    <row r="58" spans="1:6" x14ac:dyDescent="0.25">
      <c r="A58" s="60"/>
      <c r="B58" s="70" t="s">
        <v>99</v>
      </c>
      <c r="C58" s="62"/>
      <c r="D58" s="92"/>
      <c r="E58" s="69"/>
      <c r="F58" s="259">
        <f>F822</f>
        <v>0</v>
      </c>
    </row>
    <row r="59" spans="1:6" x14ac:dyDescent="0.25">
      <c r="A59" s="60"/>
      <c r="B59" s="70"/>
      <c r="C59" s="62"/>
      <c r="D59" s="92"/>
      <c r="E59" s="63"/>
      <c r="F59" s="259"/>
    </row>
    <row r="60" spans="1:6" x14ac:dyDescent="0.25">
      <c r="A60" s="60"/>
      <c r="B60" s="70"/>
      <c r="C60" s="62"/>
      <c r="D60" s="92"/>
      <c r="E60" s="93"/>
      <c r="F60" s="259"/>
    </row>
    <row r="61" spans="1:6" ht="16.5" thickBot="1" x14ac:dyDescent="0.3">
      <c r="A61" s="60"/>
      <c r="B61" s="70"/>
      <c r="C61" s="62"/>
      <c r="D61" s="92"/>
      <c r="E61" s="93"/>
      <c r="F61" s="259"/>
    </row>
    <row r="62" spans="1:6" ht="16.5" thickBot="1" x14ac:dyDescent="0.3">
      <c r="A62" s="95"/>
      <c r="B62" s="96" t="s">
        <v>333</v>
      </c>
      <c r="C62" s="97"/>
      <c r="D62" s="98"/>
      <c r="E62" s="99"/>
      <c r="F62" s="268">
        <f>SUM(F32:F60)</f>
        <v>0</v>
      </c>
    </row>
    <row r="63" spans="1:6" ht="31.5" thickTop="1" thickBot="1" x14ac:dyDescent="0.3">
      <c r="A63" s="88" t="s">
        <v>24</v>
      </c>
      <c r="B63" s="89" t="s">
        <v>80</v>
      </c>
      <c r="C63" s="89" t="s">
        <v>81</v>
      </c>
      <c r="D63" s="90" t="s">
        <v>82</v>
      </c>
      <c r="E63" s="91" t="s">
        <v>83</v>
      </c>
      <c r="F63" s="267" t="s">
        <v>84</v>
      </c>
    </row>
    <row r="64" spans="1:6" x14ac:dyDescent="0.25">
      <c r="A64" s="100"/>
      <c r="B64" s="101"/>
      <c r="C64" s="102"/>
      <c r="D64" s="102"/>
      <c r="E64" s="103"/>
      <c r="F64" s="269"/>
    </row>
    <row r="65" spans="1:6" x14ac:dyDescent="0.25">
      <c r="A65" s="104"/>
      <c r="B65" s="105" t="s">
        <v>4</v>
      </c>
      <c r="C65" s="106"/>
      <c r="D65" s="106"/>
      <c r="E65" s="107"/>
      <c r="F65" s="270"/>
    </row>
    <row r="66" spans="1:6" x14ac:dyDescent="0.25">
      <c r="A66" s="104"/>
      <c r="B66" s="108"/>
      <c r="C66" s="106"/>
      <c r="D66" s="106"/>
      <c r="E66" s="107"/>
      <c r="F66" s="270"/>
    </row>
    <row r="67" spans="1:6" x14ac:dyDescent="0.25">
      <c r="A67" s="104"/>
      <c r="B67" s="105" t="s">
        <v>3</v>
      </c>
      <c r="C67" s="106"/>
      <c r="D67" s="106"/>
      <c r="E67" s="107"/>
      <c r="F67" s="270"/>
    </row>
    <row r="68" spans="1:6" x14ac:dyDescent="0.25">
      <c r="A68" s="104"/>
      <c r="B68" s="108"/>
      <c r="C68" s="106"/>
      <c r="D68" s="106"/>
      <c r="E68" s="107"/>
      <c r="F68" s="270"/>
    </row>
    <row r="69" spans="1:6" x14ac:dyDescent="0.25">
      <c r="A69" s="104"/>
      <c r="B69" s="109" t="s">
        <v>5</v>
      </c>
      <c r="C69" s="106"/>
      <c r="D69" s="106"/>
      <c r="E69" s="107"/>
      <c r="F69" s="270"/>
    </row>
    <row r="70" spans="1:6" ht="30" x14ac:dyDescent="0.25">
      <c r="A70" s="104"/>
      <c r="B70" s="108" t="s">
        <v>6</v>
      </c>
      <c r="C70" s="106"/>
      <c r="D70" s="106"/>
      <c r="E70" s="107"/>
      <c r="F70" s="270"/>
    </row>
    <row r="71" spans="1:6" x14ac:dyDescent="0.25">
      <c r="A71" s="104"/>
      <c r="B71" s="108"/>
      <c r="C71" s="106"/>
      <c r="D71" s="106"/>
      <c r="E71" s="107"/>
      <c r="F71" s="270"/>
    </row>
    <row r="72" spans="1:6" ht="45" x14ac:dyDescent="0.25">
      <c r="A72" s="104"/>
      <c r="B72" s="108" t="s">
        <v>7</v>
      </c>
      <c r="C72" s="106"/>
      <c r="D72" s="106"/>
      <c r="E72" s="107"/>
      <c r="F72" s="270"/>
    </row>
    <row r="73" spans="1:6" x14ac:dyDescent="0.25">
      <c r="A73" s="104"/>
      <c r="B73" s="108"/>
      <c r="C73" s="106"/>
      <c r="D73" s="106"/>
      <c r="E73" s="107"/>
      <c r="F73" s="270"/>
    </row>
    <row r="74" spans="1:6" x14ac:dyDescent="0.25">
      <c r="A74" s="104"/>
      <c r="B74" s="109" t="s">
        <v>8</v>
      </c>
      <c r="C74" s="106"/>
      <c r="D74" s="106"/>
      <c r="E74" s="107"/>
      <c r="F74" s="270"/>
    </row>
    <row r="75" spans="1:6" ht="45" x14ac:dyDescent="0.25">
      <c r="A75" s="104" t="s">
        <v>9</v>
      </c>
      <c r="B75" s="108" t="s">
        <v>10</v>
      </c>
      <c r="C75" s="106" t="s">
        <v>0</v>
      </c>
      <c r="D75" s="106">
        <v>1</v>
      </c>
      <c r="E75" s="107"/>
      <c r="F75" s="270">
        <f>E75*D75</f>
        <v>0</v>
      </c>
    </row>
    <row r="76" spans="1:6" ht="16.5" thickBot="1" x14ac:dyDescent="0.3">
      <c r="A76" s="104"/>
      <c r="B76" s="108"/>
      <c r="C76" s="106"/>
      <c r="D76" s="106"/>
      <c r="E76" s="107"/>
      <c r="F76" s="270"/>
    </row>
    <row r="77" spans="1:6" ht="16.5" thickBot="1" x14ac:dyDescent="0.3">
      <c r="A77" s="110"/>
      <c r="B77" s="111" t="s">
        <v>12</v>
      </c>
      <c r="C77" s="112"/>
      <c r="D77" s="112"/>
      <c r="E77" s="113"/>
      <c r="F77" s="271">
        <f>F75</f>
        <v>0</v>
      </c>
    </row>
    <row r="78" spans="1:6" ht="30.75" thickTop="1" x14ac:dyDescent="0.25">
      <c r="A78" s="88" t="s">
        <v>24</v>
      </c>
      <c r="B78" s="89" t="s">
        <v>80</v>
      </c>
      <c r="C78" s="89" t="s">
        <v>81</v>
      </c>
      <c r="D78" s="90" t="s">
        <v>82</v>
      </c>
      <c r="E78" s="91" t="s">
        <v>83</v>
      </c>
      <c r="F78" s="267" t="s">
        <v>84</v>
      </c>
    </row>
    <row r="79" spans="1:6" x14ac:dyDescent="0.25">
      <c r="A79" s="104"/>
      <c r="B79" s="108"/>
      <c r="C79" s="106"/>
      <c r="D79" s="106"/>
      <c r="E79" s="107"/>
      <c r="F79" s="270"/>
    </row>
    <row r="80" spans="1:6" x14ac:dyDescent="0.25">
      <c r="A80" s="104"/>
      <c r="B80" s="108" t="s">
        <v>13</v>
      </c>
      <c r="C80" s="106"/>
      <c r="D80" s="106"/>
      <c r="E80" s="107"/>
      <c r="F80" s="270"/>
    </row>
    <row r="81" spans="1:6" x14ac:dyDescent="0.25">
      <c r="A81" s="104"/>
      <c r="B81" s="108" t="s">
        <v>14</v>
      </c>
      <c r="C81" s="106"/>
      <c r="D81" s="106"/>
      <c r="E81" s="107"/>
      <c r="F81" s="270"/>
    </row>
    <row r="82" spans="1:6" x14ac:dyDescent="0.25">
      <c r="A82" s="104"/>
      <c r="B82" s="108" t="s">
        <v>15</v>
      </c>
      <c r="C82" s="106"/>
      <c r="D82" s="106"/>
      <c r="E82" s="107"/>
      <c r="F82" s="270"/>
    </row>
    <row r="83" spans="1:6" x14ac:dyDescent="0.25">
      <c r="A83" s="104"/>
      <c r="B83" s="108" t="s">
        <v>16</v>
      </c>
      <c r="C83" s="106"/>
      <c r="D83" s="106"/>
      <c r="E83" s="107"/>
      <c r="F83" s="270"/>
    </row>
    <row r="84" spans="1:6" x14ac:dyDescent="0.25">
      <c r="A84" s="104"/>
      <c r="B84" s="108" t="s">
        <v>17</v>
      </c>
      <c r="C84" s="106"/>
      <c r="D84" s="106"/>
      <c r="E84" s="107"/>
      <c r="F84" s="270"/>
    </row>
    <row r="85" spans="1:6" ht="30" x14ac:dyDescent="0.25">
      <c r="A85" s="104"/>
      <c r="B85" s="108" t="s">
        <v>18</v>
      </c>
      <c r="C85" s="106"/>
      <c r="D85" s="106"/>
      <c r="E85" s="107"/>
      <c r="F85" s="270"/>
    </row>
    <row r="86" spans="1:6" x14ac:dyDescent="0.25">
      <c r="A86" s="104"/>
      <c r="B86" s="108" t="s">
        <v>19</v>
      </c>
      <c r="C86" s="106"/>
      <c r="D86" s="106"/>
      <c r="E86" s="107"/>
      <c r="F86" s="270"/>
    </row>
    <row r="87" spans="1:6" ht="30" x14ac:dyDescent="0.25">
      <c r="A87" s="104"/>
      <c r="B87" s="108" t="s">
        <v>20</v>
      </c>
      <c r="C87" s="106"/>
      <c r="D87" s="106"/>
      <c r="E87" s="107"/>
      <c r="F87" s="270"/>
    </row>
    <row r="88" spans="1:6" x14ac:dyDescent="0.25">
      <c r="A88" s="104"/>
      <c r="B88" s="108"/>
      <c r="C88" s="106"/>
      <c r="D88" s="106"/>
      <c r="E88" s="107"/>
      <c r="F88" s="270"/>
    </row>
    <row r="89" spans="1:6" x14ac:dyDescent="0.25">
      <c r="A89" s="104"/>
      <c r="B89" s="109" t="s">
        <v>100</v>
      </c>
      <c r="C89" s="106"/>
      <c r="D89" s="106"/>
      <c r="E89" s="107"/>
      <c r="F89" s="270"/>
    </row>
    <row r="90" spans="1:6" ht="30" x14ac:dyDescent="0.25">
      <c r="A90" s="104"/>
      <c r="B90" s="108" t="s">
        <v>101</v>
      </c>
      <c r="C90" s="106"/>
      <c r="D90" s="106"/>
      <c r="E90" s="107"/>
      <c r="F90" s="270"/>
    </row>
    <row r="91" spans="1:6" x14ac:dyDescent="0.25">
      <c r="A91" s="104"/>
      <c r="B91" s="108"/>
      <c r="C91" s="106"/>
      <c r="D91" s="106"/>
      <c r="E91" s="107"/>
      <c r="F91" s="270"/>
    </row>
    <row r="92" spans="1:6" x14ac:dyDescent="0.25">
      <c r="A92" s="104"/>
      <c r="B92" s="109" t="s">
        <v>102</v>
      </c>
      <c r="C92" s="106"/>
      <c r="D92" s="106"/>
      <c r="E92" s="107"/>
      <c r="F92" s="270"/>
    </row>
    <row r="93" spans="1:6" ht="30" x14ac:dyDescent="0.25">
      <c r="A93" s="104"/>
      <c r="B93" s="108" t="s">
        <v>103</v>
      </c>
      <c r="C93" s="106"/>
      <c r="D93" s="106"/>
      <c r="E93" s="107"/>
      <c r="F93" s="270"/>
    </row>
    <row r="94" spans="1:6" x14ac:dyDescent="0.25">
      <c r="A94" s="104"/>
      <c r="B94" s="108"/>
      <c r="C94" s="106"/>
      <c r="D94" s="106"/>
      <c r="E94" s="107"/>
      <c r="F94" s="270"/>
    </row>
    <row r="95" spans="1:6" x14ac:dyDescent="0.25">
      <c r="A95" s="104"/>
      <c r="B95" s="109" t="s">
        <v>104</v>
      </c>
      <c r="C95" s="106"/>
      <c r="D95" s="106"/>
      <c r="E95" s="107"/>
      <c r="F95" s="270"/>
    </row>
    <row r="96" spans="1:6" ht="30" x14ac:dyDescent="0.25">
      <c r="A96" s="104"/>
      <c r="B96" s="108" t="s">
        <v>105</v>
      </c>
      <c r="C96" s="106"/>
      <c r="D96" s="106"/>
      <c r="E96" s="107"/>
      <c r="F96" s="270"/>
    </row>
    <row r="97" spans="1:6" x14ac:dyDescent="0.25">
      <c r="A97" s="104"/>
      <c r="B97" s="108"/>
      <c r="C97" s="106"/>
      <c r="D97" s="106"/>
      <c r="E97" s="107"/>
      <c r="F97" s="270"/>
    </row>
    <row r="98" spans="1:6" x14ac:dyDescent="0.25">
      <c r="A98" s="104"/>
      <c r="B98" s="109" t="s">
        <v>21</v>
      </c>
      <c r="C98" s="106"/>
      <c r="D98" s="106"/>
      <c r="E98" s="107"/>
      <c r="F98" s="270"/>
    </row>
    <row r="99" spans="1:6" ht="30" x14ac:dyDescent="0.25">
      <c r="A99" s="104" t="s">
        <v>22</v>
      </c>
      <c r="B99" s="108" t="s">
        <v>23</v>
      </c>
      <c r="C99" s="106" t="s">
        <v>0</v>
      </c>
      <c r="D99" s="106">
        <v>1</v>
      </c>
      <c r="E99" s="107"/>
      <c r="F99" s="270">
        <f>E99*D99</f>
        <v>0</v>
      </c>
    </row>
    <row r="100" spans="1:6" x14ac:dyDescent="0.25">
      <c r="A100" s="104"/>
      <c r="B100" s="108"/>
      <c r="C100" s="106"/>
      <c r="D100" s="106"/>
      <c r="E100" s="107"/>
      <c r="F100" s="270"/>
    </row>
    <row r="101" spans="1:6" ht="18.75" x14ac:dyDescent="0.3">
      <c r="A101" s="104"/>
      <c r="B101" s="114" t="s">
        <v>346</v>
      </c>
      <c r="C101" s="106"/>
      <c r="D101" s="106"/>
      <c r="E101" s="107"/>
      <c r="F101" s="270"/>
    </row>
    <row r="102" spans="1:6" ht="75" x14ac:dyDescent="0.25">
      <c r="A102" s="104" t="s">
        <v>25</v>
      </c>
      <c r="B102" s="115" t="s">
        <v>347</v>
      </c>
      <c r="C102" s="106"/>
      <c r="D102" s="106"/>
      <c r="E102" s="107"/>
      <c r="F102" s="270"/>
    </row>
    <row r="103" spans="1:6" x14ac:dyDescent="0.25">
      <c r="A103" s="104"/>
      <c r="B103" s="108"/>
      <c r="C103" s="106"/>
      <c r="D103" s="106"/>
      <c r="E103" s="107"/>
      <c r="F103" s="270">
        <f t="shared" ref="F103:F109" si="0">E103*D103</f>
        <v>0</v>
      </c>
    </row>
    <row r="104" spans="1:6" hidden="1" x14ac:dyDescent="0.25">
      <c r="A104" s="104">
        <v>1</v>
      </c>
      <c r="B104" s="108" t="s">
        <v>348</v>
      </c>
      <c r="C104" s="106" t="s">
        <v>349</v>
      </c>
      <c r="D104" s="106"/>
      <c r="E104" s="107"/>
      <c r="F104" s="270">
        <f t="shared" si="0"/>
        <v>0</v>
      </c>
    </row>
    <row r="105" spans="1:6" hidden="1" x14ac:dyDescent="0.25">
      <c r="A105" s="104">
        <v>2</v>
      </c>
      <c r="B105" s="108" t="s">
        <v>350</v>
      </c>
      <c r="C105" s="106" t="s">
        <v>11</v>
      </c>
      <c r="D105" s="106"/>
      <c r="E105" s="107"/>
      <c r="F105" s="270">
        <f t="shared" si="0"/>
        <v>0</v>
      </c>
    </row>
    <row r="106" spans="1:6" hidden="1" x14ac:dyDescent="0.25">
      <c r="A106" s="104">
        <v>3</v>
      </c>
      <c r="B106" s="108" t="s">
        <v>351</v>
      </c>
      <c r="C106" s="106" t="s">
        <v>78</v>
      </c>
      <c r="D106" s="106"/>
      <c r="E106" s="107"/>
      <c r="F106" s="270">
        <f t="shared" si="0"/>
        <v>0</v>
      </c>
    </row>
    <row r="107" spans="1:6" hidden="1" x14ac:dyDescent="0.25">
      <c r="A107" s="104">
        <v>4</v>
      </c>
      <c r="B107" s="108" t="s">
        <v>352</v>
      </c>
      <c r="C107" s="106" t="s">
        <v>78</v>
      </c>
      <c r="D107" s="106"/>
      <c r="E107" s="107"/>
      <c r="F107" s="270">
        <f t="shared" si="0"/>
        <v>0</v>
      </c>
    </row>
    <row r="108" spans="1:6" hidden="1" x14ac:dyDescent="0.25">
      <c r="A108" s="104">
        <v>6</v>
      </c>
      <c r="B108" s="108" t="s">
        <v>356</v>
      </c>
      <c r="C108" s="106" t="s">
        <v>353</v>
      </c>
      <c r="D108" s="106"/>
      <c r="E108" s="107"/>
      <c r="F108" s="270">
        <f t="shared" si="0"/>
        <v>0</v>
      </c>
    </row>
    <row r="109" spans="1:6" s="120" customFormat="1" hidden="1" x14ac:dyDescent="0.25">
      <c r="A109" s="116">
        <v>7</v>
      </c>
      <c r="B109" s="117" t="s">
        <v>354</v>
      </c>
      <c r="C109" s="118" t="s">
        <v>355</v>
      </c>
      <c r="D109" s="118"/>
      <c r="E109" s="119"/>
      <c r="F109" s="272">
        <f t="shared" si="0"/>
        <v>0</v>
      </c>
    </row>
    <row r="110" spans="1:6" x14ac:dyDescent="0.25">
      <c r="A110" s="104"/>
      <c r="B110" s="108"/>
      <c r="C110" s="106"/>
      <c r="D110" s="106"/>
      <c r="E110" s="107"/>
      <c r="F110" s="270"/>
    </row>
    <row r="111" spans="1:6" x14ac:dyDescent="0.25">
      <c r="A111" s="104"/>
      <c r="B111" s="109" t="s">
        <v>26</v>
      </c>
      <c r="C111" s="106"/>
      <c r="D111" s="106"/>
      <c r="E111" s="107"/>
      <c r="F111" s="270"/>
    </row>
    <row r="112" spans="1:6" ht="30" x14ac:dyDescent="0.25">
      <c r="A112" s="104" t="s">
        <v>27</v>
      </c>
      <c r="B112" s="108" t="s">
        <v>28</v>
      </c>
      <c r="C112" s="106" t="s">
        <v>0</v>
      </c>
      <c r="D112" s="106">
        <v>1</v>
      </c>
      <c r="E112" s="107"/>
      <c r="F112" s="270">
        <f>E112*D112</f>
        <v>0</v>
      </c>
    </row>
    <row r="113" spans="1:6" ht="16.5" thickBot="1" x14ac:dyDescent="0.3">
      <c r="A113" s="104"/>
      <c r="B113" s="108"/>
      <c r="C113" s="106"/>
      <c r="D113" s="106"/>
      <c r="E113" s="107"/>
      <c r="F113" s="270"/>
    </row>
    <row r="114" spans="1:6" ht="16.5" thickBot="1" x14ac:dyDescent="0.3">
      <c r="A114" s="110"/>
      <c r="B114" s="111" t="s">
        <v>29</v>
      </c>
      <c r="C114" s="112"/>
      <c r="D114" s="112"/>
      <c r="E114" s="113"/>
      <c r="F114" s="271">
        <f>SUM(F99:F112)</f>
        <v>0</v>
      </c>
    </row>
    <row r="115" spans="1:6" ht="30.75" thickTop="1" x14ac:dyDescent="0.25">
      <c r="A115" s="88" t="s">
        <v>24</v>
      </c>
      <c r="B115" s="89" t="s">
        <v>80</v>
      </c>
      <c r="C115" s="89" t="s">
        <v>81</v>
      </c>
      <c r="D115" s="90" t="s">
        <v>82</v>
      </c>
      <c r="E115" s="91" t="s">
        <v>83</v>
      </c>
      <c r="F115" s="267" t="s">
        <v>84</v>
      </c>
    </row>
    <row r="116" spans="1:6" x14ac:dyDescent="0.25">
      <c r="A116" s="104"/>
      <c r="B116" s="109" t="s">
        <v>30</v>
      </c>
      <c r="C116" s="106"/>
      <c r="D116" s="106"/>
      <c r="E116" s="107"/>
      <c r="F116" s="270"/>
    </row>
    <row r="117" spans="1:6" ht="30" x14ac:dyDescent="0.25">
      <c r="A117" s="104" t="s">
        <v>36</v>
      </c>
      <c r="B117" s="121" t="s">
        <v>31</v>
      </c>
      <c r="C117" s="106" t="s">
        <v>0</v>
      </c>
      <c r="D117" s="106">
        <v>1</v>
      </c>
      <c r="E117" s="107"/>
      <c r="F117" s="270">
        <f>E117*D117</f>
        <v>0</v>
      </c>
    </row>
    <row r="118" spans="1:6" x14ac:dyDescent="0.25">
      <c r="A118" s="104"/>
      <c r="B118" s="108"/>
      <c r="C118" s="106"/>
      <c r="D118" s="106"/>
      <c r="E118" s="107"/>
      <c r="F118" s="270"/>
    </row>
    <row r="119" spans="1:6" x14ac:dyDescent="0.25">
      <c r="A119" s="104"/>
      <c r="B119" s="109" t="s">
        <v>32</v>
      </c>
      <c r="C119" s="106"/>
      <c r="D119" s="106"/>
      <c r="E119" s="107"/>
      <c r="F119" s="270"/>
    </row>
    <row r="120" spans="1:6" ht="30" x14ac:dyDescent="0.25">
      <c r="A120" s="104" t="s">
        <v>37</v>
      </c>
      <c r="B120" s="108" t="s">
        <v>106</v>
      </c>
      <c r="C120" s="106" t="s">
        <v>0</v>
      </c>
      <c r="D120" s="106">
        <v>1</v>
      </c>
      <c r="E120" s="107"/>
      <c r="F120" s="270">
        <f>E120*D120</f>
        <v>0</v>
      </c>
    </row>
    <row r="121" spans="1:6" x14ac:dyDescent="0.25">
      <c r="A121" s="104"/>
      <c r="B121" s="108"/>
      <c r="C121" s="106"/>
      <c r="D121" s="106"/>
      <c r="E121" s="107"/>
      <c r="F121" s="270"/>
    </row>
    <row r="122" spans="1:6" x14ac:dyDescent="0.25">
      <c r="A122" s="104" t="s">
        <v>38</v>
      </c>
      <c r="B122" s="109" t="s">
        <v>107</v>
      </c>
      <c r="C122" s="106"/>
      <c r="D122" s="106"/>
      <c r="E122" s="107"/>
      <c r="F122" s="270"/>
    </row>
    <row r="123" spans="1:6" x14ac:dyDescent="0.25">
      <c r="A123" s="104"/>
      <c r="B123" s="108"/>
      <c r="C123" s="106"/>
      <c r="D123" s="106"/>
      <c r="E123" s="107"/>
      <c r="F123" s="270"/>
    </row>
    <row r="124" spans="1:6" ht="45" x14ac:dyDescent="0.25">
      <c r="A124" s="104"/>
      <c r="B124" s="108" t="s">
        <v>108</v>
      </c>
      <c r="C124" s="106" t="s">
        <v>24</v>
      </c>
      <c r="D124" s="106">
        <v>1</v>
      </c>
      <c r="E124" s="107"/>
      <c r="F124" s="270">
        <f>E124*D124</f>
        <v>0</v>
      </c>
    </row>
    <row r="125" spans="1:6" ht="16.5" thickBot="1" x14ac:dyDescent="0.3">
      <c r="A125" s="104"/>
      <c r="B125" s="108"/>
      <c r="C125" s="106"/>
      <c r="D125" s="106"/>
      <c r="E125" s="107"/>
      <c r="F125" s="270"/>
    </row>
    <row r="126" spans="1:6" ht="16.5" thickBot="1" x14ac:dyDescent="0.3">
      <c r="A126" s="104"/>
      <c r="B126" s="111" t="s">
        <v>33</v>
      </c>
      <c r="C126" s="112"/>
      <c r="D126" s="112"/>
      <c r="E126" s="113"/>
      <c r="F126" s="271">
        <f>SUM(F117:F125)</f>
        <v>0</v>
      </c>
    </row>
    <row r="127" spans="1:6" x14ac:dyDescent="0.25">
      <c r="A127" s="104"/>
      <c r="B127" s="105"/>
      <c r="C127" s="106"/>
      <c r="D127" s="106"/>
      <c r="E127" s="107"/>
      <c r="F127" s="273"/>
    </row>
    <row r="128" spans="1:6" x14ac:dyDescent="0.25">
      <c r="A128" s="104"/>
      <c r="B128" s="105"/>
      <c r="C128" s="106"/>
      <c r="D128" s="106"/>
      <c r="E128" s="107"/>
      <c r="F128" s="273"/>
    </row>
    <row r="129" spans="1:6" x14ac:dyDescent="0.25">
      <c r="A129" s="104"/>
      <c r="B129" s="108"/>
      <c r="C129" s="106"/>
      <c r="D129" s="106"/>
      <c r="E129" s="107"/>
      <c r="F129" s="270"/>
    </row>
    <row r="130" spans="1:6" x14ac:dyDescent="0.25">
      <c r="A130" s="104"/>
      <c r="B130" s="122" t="s">
        <v>34</v>
      </c>
      <c r="C130" s="106"/>
      <c r="D130" s="106"/>
      <c r="E130" s="107"/>
      <c r="F130" s="270"/>
    </row>
    <row r="131" spans="1:6" x14ac:dyDescent="0.25">
      <c r="A131" s="104"/>
      <c r="B131" s="108"/>
      <c r="C131" s="106"/>
      <c r="D131" s="106"/>
      <c r="E131" s="107"/>
      <c r="F131" s="270"/>
    </row>
    <row r="132" spans="1:6" x14ac:dyDescent="0.25">
      <c r="A132" s="104"/>
      <c r="B132" s="108" t="s">
        <v>12</v>
      </c>
      <c r="C132" s="106"/>
      <c r="D132" s="106"/>
      <c r="E132" s="107"/>
      <c r="F132" s="270">
        <f>F77</f>
        <v>0</v>
      </c>
    </row>
    <row r="133" spans="1:6" x14ac:dyDescent="0.25">
      <c r="A133" s="104"/>
      <c r="B133" s="108"/>
      <c r="C133" s="106"/>
      <c r="D133" s="106"/>
      <c r="E133" s="107"/>
      <c r="F133" s="270"/>
    </row>
    <row r="134" spans="1:6" x14ac:dyDescent="0.25">
      <c r="A134" s="104"/>
      <c r="B134" s="108" t="s">
        <v>29</v>
      </c>
      <c r="C134" s="106"/>
      <c r="D134" s="106"/>
      <c r="E134" s="107"/>
      <c r="F134" s="270">
        <f>F114</f>
        <v>0</v>
      </c>
    </row>
    <row r="135" spans="1:6" x14ac:dyDescent="0.25">
      <c r="A135" s="104"/>
      <c r="B135" s="108"/>
      <c r="C135" s="106"/>
      <c r="D135" s="106"/>
      <c r="E135" s="107"/>
      <c r="F135" s="270"/>
    </row>
    <row r="136" spans="1:6" x14ac:dyDescent="0.25">
      <c r="A136" s="104"/>
      <c r="B136" s="108" t="s">
        <v>33</v>
      </c>
      <c r="C136" s="106"/>
      <c r="D136" s="106"/>
      <c r="E136" s="107"/>
      <c r="F136" s="270">
        <f>F126</f>
        <v>0</v>
      </c>
    </row>
    <row r="137" spans="1:6" ht="16.5" thickBot="1" x14ac:dyDescent="0.3">
      <c r="A137" s="104"/>
      <c r="B137" s="108"/>
      <c r="C137" s="106"/>
      <c r="D137" s="106"/>
      <c r="E137" s="107"/>
      <c r="F137" s="270"/>
    </row>
    <row r="138" spans="1:6" ht="16.5" thickBot="1" x14ac:dyDescent="0.3">
      <c r="A138" s="110"/>
      <c r="B138" s="111" t="s">
        <v>35</v>
      </c>
      <c r="C138" s="112"/>
      <c r="D138" s="112"/>
      <c r="E138" s="113"/>
      <c r="F138" s="271">
        <f>SUM(F132:F136)</f>
        <v>0</v>
      </c>
    </row>
    <row r="139" spans="1:6" ht="30.75" thickTop="1" x14ac:dyDescent="0.25">
      <c r="A139" s="88" t="s">
        <v>24</v>
      </c>
      <c r="B139" s="89" t="s">
        <v>80</v>
      </c>
      <c r="C139" s="89" t="s">
        <v>81</v>
      </c>
      <c r="D139" s="90" t="s">
        <v>82</v>
      </c>
      <c r="E139" s="91" t="s">
        <v>83</v>
      </c>
      <c r="F139" s="267" t="s">
        <v>84</v>
      </c>
    </row>
    <row r="140" spans="1:6" x14ac:dyDescent="0.25">
      <c r="A140" s="123"/>
      <c r="B140" s="124" t="s">
        <v>109</v>
      </c>
      <c r="C140" s="125"/>
      <c r="D140" s="125"/>
      <c r="E140" s="126"/>
      <c r="F140" s="274"/>
    </row>
    <row r="141" spans="1:6" x14ac:dyDescent="0.25">
      <c r="A141" s="123"/>
      <c r="B141" s="78" t="s">
        <v>110</v>
      </c>
      <c r="C141" s="127"/>
      <c r="D141" s="127"/>
      <c r="E141" s="93"/>
      <c r="F141" s="259"/>
    </row>
    <row r="142" spans="1:6" x14ac:dyDescent="0.25">
      <c r="A142" s="123"/>
      <c r="B142" s="128"/>
      <c r="C142" s="127"/>
      <c r="D142" s="127"/>
      <c r="E142" s="93"/>
      <c r="F142" s="259"/>
    </row>
    <row r="143" spans="1:6" ht="30" x14ac:dyDescent="0.25">
      <c r="A143" s="123" t="s">
        <v>9</v>
      </c>
      <c r="B143" s="129" t="s">
        <v>362</v>
      </c>
      <c r="C143" s="130" t="s">
        <v>432</v>
      </c>
      <c r="D143" s="127">
        <v>198</v>
      </c>
      <c r="E143" s="93"/>
      <c r="F143" s="259">
        <f>E143*D143</f>
        <v>0</v>
      </c>
    </row>
    <row r="144" spans="1:6" x14ac:dyDescent="0.25">
      <c r="A144" s="123"/>
      <c r="B144" s="128"/>
      <c r="C144" s="127"/>
      <c r="D144" s="127"/>
      <c r="E144" s="93"/>
      <c r="F144" s="259">
        <f t="shared" ref="F144:F192" si="1">E144*D144</f>
        <v>0</v>
      </c>
    </row>
    <row r="145" spans="1:6" ht="17.25" x14ac:dyDescent="0.25">
      <c r="A145" s="123" t="s">
        <v>22</v>
      </c>
      <c r="B145" s="128" t="s">
        <v>112</v>
      </c>
      <c r="C145" s="130" t="s">
        <v>432</v>
      </c>
      <c r="D145" s="127">
        <f>185*0.6</f>
        <v>111</v>
      </c>
      <c r="E145" s="93"/>
      <c r="F145" s="259">
        <f t="shared" si="1"/>
        <v>0</v>
      </c>
    </row>
    <row r="146" spans="1:6" x14ac:dyDescent="0.25">
      <c r="A146" s="123"/>
      <c r="B146" s="128"/>
      <c r="C146" s="127"/>
      <c r="D146" s="127"/>
      <c r="E146" s="93"/>
      <c r="F146" s="259">
        <f t="shared" si="1"/>
        <v>0</v>
      </c>
    </row>
    <row r="147" spans="1:6" ht="17.25" x14ac:dyDescent="0.25">
      <c r="A147" s="123" t="s">
        <v>25</v>
      </c>
      <c r="B147" s="128" t="s">
        <v>113</v>
      </c>
      <c r="C147" s="130" t="s">
        <v>432</v>
      </c>
      <c r="D147" s="127">
        <f>D143</f>
        <v>198</v>
      </c>
      <c r="E147" s="93"/>
      <c r="F147" s="259">
        <f t="shared" si="1"/>
        <v>0</v>
      </c>
    </row>
    <row r="148" spans="1:6" x14ac:dyDescent="0.25">
      <c r="A148" s="123"/>
      <c r="B148" s="128"/>
      <c r="C148" s="127"/>
      <c r="D148" s="127"/>
      <c r="E148" s="93"/>
      <c r="F148" s="259">
        <f t="shared" si="1"/>
        <v>0</v>
      </c>
    </row>
    <row r="149" spans="1:6" ht="17.25" x14ac:dyDescent="0.25">
      <c r="A149" s="123" t="s">
        <v>27</v>
      </c>
      <c r="B149" s="128" t="s">
        <v>114</v>
      </c>
      <c r="C149" s="130" t="s">
        <v>432</v>
      </c>
      <c r="D149" s="127">
        <v>170</v>
      </c>
      <c r="E149" s="93"/>
      <c r="F149" s="259">
        <f t="shared" si="1"/>
        <v>0</v>
      </c>
    </row>
    <row r="150" spans="1:6" x14ac:dyDescent="0.25">
      <c r="A150" s="123"/>
      <c r="B150" s="131"/>
      <c r="C150" s="127"/>
      <c r="D150" s="127"/>
      <c r="E150" s="93"/>
      <c r="F150" s="259">
        <f t="shared" si="1"/>
        <v>0</v>
      </c>
    </row>
    <row r="151" spans="1:6" x14ac:dyDescent="0.25">
      <c r="A151" s="123"/>
      <c r="B151" s="78" t="s">
        <v>115</v>
      </c>
      <c r="C151" s="127"/>
      <c r="D151" s="127"/>
      <c r="E151" s="93"/>
      <c r="F151" s="259">
        <f t="shared" si="1"/>
        <v>0</v>
      </c>
    </row>
    <row r="152" spans="1:6" x14ac:dyDescent="0.25">
      <c r="A152" s="123"/>
      <c r="B152" s="128"/>
      <c r="C152" s="127"/>
      <c r="D152" s="127"/>
      <c r="E152" s="93"/>
      <c r="F152" s="259">
        <f t="shared" si="1"/>
        <v>0</v>
      </c>
    </row>
    <row r="153" spans="1:6" x14ac:dyDescent="0.25">
      <c r="A153" s="123"/>
      <c r="B153" s="128"/>
      <c r="C153" s="127"/>
      <c r="D153" s="127"/>
      <c r="E153" s="93"/>
      <c r="F153" s="259">
        <f t="shared" si="1"/>
        <v>0</v>
      </c>
    </row>
    <row r="154" spans="1:6" ht="30" x14ac:dyDescent="0.25">
      <c r="A154" s="123" t="s">
        <v>36</v>
      </c>
      <c r="B154" s="129" t="s">
        <v>367</v>
      </c>
      <c r="C154" s="130" t="s">
        <v>433</v>
      </c>
      <c r="D154" s="127">
        <f>117*1.2*0.6</f>
        <v>84.24</v>
      </c>
      <c r="E154" s="93"/>
      <c r="F154" s="259">
        <f t="shared" si="1"/>
        <v>0</v>
      </c>
    </row>
    <row r="155" spans="1:6" x14ac:dyDescent="0.25">
      <c r="A155" s="123"/>
      <c r="B155" s="128"/>
      <c r="C155" s="127"/>
      <c r="D155" s="127"/>
      <c r="E155" s="93"/>
      <c r="F155" s="259">
        <f t="shared" si="1"/>
        <v>0</v>
      </c>
    </row>
    <row r="156" spans="1:6" x14ac:dyDescent="0.25">
      <c r="A156" s="123" t="s">
        <v>37</v>
      </c>
      <c r="B156" s="132" t="s">
        <v>116</v>
      </c>
      <c r="C156" s="127"/>
      <c r="D156" s="127"/>
      <c r="E156" s="93"/>
      <c r="F156" s="259">
        <f t="shared" si="1"/>
        <v>0</v>
      </c>
    </row>
    <row r="157" spans="1:6" ht="17.25" x14ac:dyDescent="0.25">
      <c r="A157" s="123"/>
      <c r="B157" s="128" t="s">
        <v>117</v>
      </c>
      <c r="C157" s="130" t="s">
        <v>433</v>
      </c>
      <c r="D157" s="127">
        <f>2*1.2*1.2*1.5</f>
        <v>4.32</v>
      </c>
      <c r="E157" s="93"/>
      <c r="F157" s="259">
        <f t="shared" si="1"/>
        <v>0</v>
      </c>
    </row>
    <row r="158" spans="1:6" x14ac:dyDescent="0.25">
      <c r="A158" s="123"/>
      <c r="B158" s="128"/>
      <c r="C158" s="127"/>
      <c r="D158" s="127"/>
      <c r="E158" s="93"/>
      <c r="F158" s="259">
        <f t="shared" si="1"/>
        <v>0</v>
      </c>
    </row>
    <row r="159" spans="1:6" ht="17.25" x14ac:dyDescent="0.25">
      <c r="A159" s="123" t="s">
        <v>38</v>
      </c>
      <c r="B159" s="129" t="s">
        <v>118</v>
      </c>
      <c r="C159" s="130" t="s">
        <v>433</v>
      </c>
      <c r="D159" s="127">
        <v>2</v>
      </c>
      <c r="E159" s="93"/>
      <c r="F159" s="259">
        <f t="shared" si="1"/>
        <v>0</v>
      </c>
    </row>
    <row r="160" spans="1:6" x14ac:dyDescent="0.25">
      <c r="A160" s="123"/>
      <c r="B160" s="128"/>
      <c r="C160" s="130"/>
      <c r="D160" s="127"/>
      <c r="E160" s="93"/>
      <c r="F160" s="259"/>
    </row>
    <row r="161" spans="1:6" ht="30" x14ac:dyDescent="0.25">
      <c r="A161" s="123" t="s">
        <v>39</v>
      </c>
      <c r="B161" s="129" t="s">
        <v>119</v>
      </c>
      <c r="C161" s="130" t="s">
        <v>433</v>
      </c>
      <c r="D161" s="127">
        <f>117*0.3*0.45</f>
        <v>15.795000000000002</v>
      </c>
      <c r="E161" s="93"/>
      <c r="F161" s="259">
        <f t="shared" si="1"/>
        <v>0</v>
      </c>
    </row>
    <row r="162" spans="1:6" x14ac:dyDescent="0.25">
      <c r="A162" s="123"/>
      <c r="B162" s="78" t="s">
        <v>120</v>
      </c>
      <c r="C162" s="127"/>
      <c r="D162" s="127"/>
      <c r="E162" s="93"/>
      <c r="F162" s="259">
        <f t="shared" si="1"/>
        <v>0</v>
      </c>
    </row>
    <row r="163" spans="1:6" x14ac:dyDescent="0.25">
      <c r="A163" s="123"/>
      <c r="B163" s="128"/>
      <c r="C163" s="127"/>
      <c r="D163" s="127"/>
      <c r="E163" s="93"/>
      <c r="F163" s="259">
        <f t="shared" si="1"/>
        <v>0</v>
      </c>
    </row>
    <row r="164" spans="1:6" x14ac:dyDescent="0.25">
      <c r="A164" s="123" t="s">
        <v>40</v>
      </c>
      <c r="B164" s="129" t="s">
        <v>121</v>
      </c>
      <c r="C164" s="127"/>
      <c r="D164" s="127"/>
      <c r="E164" s="93"/>
      <c r="F164" s="259">
        <f t="shared" si="1"/>
        <v>0</v>
      </c>
    </row>
    <row r="165" spans="1:6" ht="17.25" x14ac:dyDescent="0.25">
      <c r="A165" s="123"/>
      <c r="B165" s="128" t="s">
        <v>122</v>
      </c>
      <c r="C165" s="130" t="s">
        <v>433</v>
      </c>
      <c r="D165" s="127">
        <v>10</v>
      </c>
      <c r="E165" s="93"/>
      <c r="F165" s="259">
        <f t="shared" si="1"/>
        <v>0</v>
      </c>
    </row>
    <row r="166" spans="1:6" x14ac:dyDescent="0.25">
      <c r="A166" s="123"/>
      <c r="B166" s="128"/>
      <c r="C166" s="127"/>
      <c r="D166" s="127"/>
      <c r="E166" s="93"/>
      <c r="F166" s="259">
        <f t="shared" si="1"/>
        <v>0</v>
      </c>
    </row>
    <row r="167" spans="1:6" x14ac:dyDescent="0.25">
      <c r="A167" s="123" t="s">
        <v>41</v>
      </c>
      <c r="B167" s="129" t="s">
        <v>123</v>
      </c>
      <c r="C167" s="127"/>
      <c r="D167" s="127"/>
      <c r="E167" s="93"/>
      <c r="F167" s="259">
        <f t="shared" si="1"/>
        <v>0</v>
      </c>
    </row>
    <row r="168" spans="1:6" ht="17.25" x14ac:dyDescent="0.25">
      <c r="A168" s="123"/>
      <c r="B168" s="128" t="s">
        <v>124</v>
      </c>
      <c r="C168" s="130" t="s">
        <v>433</v>
      </c>
      <c r="D168" s="127">
        <v>45</v>
      </c>
      <c r="E168" s="93"/>
      <c r="F168" s="259">
        <f t="shared" si="1"/>
        <v>0</v>
      </c>
    </row>
    <row r="169" spans="1:6" x14ac:dyDescent="0.25">
      <c r="A169" s="123"/>
      <c r="B169" s="128"/>
      <c r="C169" s="127"/>
      <c r="D169" s="127"/>
      <c r="E169" s="93"/>
      <c r="F169" s="259">
        <f t="shared" si="1"/>
        <v>0</v>
      </c>
    </row>
    <row r="170" spans="1:6" x14ac:dyDescent="0.25">
      <c r="A170" s="123"/>
      <c r="B170" s="78" t="s">
        <v>125</v>
      </c>
      <c r="C170" s="127"/>
      <c r="D170" s="127"/>
      <c r="E170" s="93"/>
      <c r="F170" s="259">
        <f t="shared" si="1"/>
        <v>0</v>
      </c>
    </row>
    <row r="171" spans="1:6" x14ac:dyDescent="0.25">
      <c r="A171" s="123"/>
      <c r="B171" s="128"/>
      <c r="C171" s="127"/>
      <c r="D171" s="127"/>
      <c r="E171" s="93"/>
      <c r="F171" s="259">
        <f t="shared" si="1"/>
        <v>0</v>
      </c>
    </row>
    <row r="172" spans="1:6" x14ac:dyDescent="0.25">
      <c r="A172" s="123" t="s">
        <v>42</v>
      </c>
      <c r="B172" s="129" t="s">
        <v>126</v>
      </c>
      <c r="C172" s="127"/>
      <c r="D172" s="127"/>
      <c r="E172" s="93"/>
      <c r="F172" s="259">
        <f t="shared" si="1"/>
        <v>0</v>
      </c>
    </row>
    <row r="173" spans="1:6" ht="17.25" x14ac:dyDescent="0.25">
      <c r="A173" s="123"/>
      <c r="B173" s="128" t="s">
        <v>127</v>
      </c>
      <c r="C173" s="130" t="s">
        <v>432</v>
      </c>
      <c r="D173" s="127">
        <f>D147</f>
        <v>198</v>
      </c>
      <c r="E173" s="93"/>
      <c r="F173" s="259">
        <f t="shared" si="1"/>
        <v>0</v>
      </c>
    </row>
    <row r="174" spans="1:6" x14ac:dyDescent="0.25">
      <c r="A174" s="123"/>
      <c r="B174" s="128"/>
      <c r="C174" s="127"/>
      <c r="D174" s="127"/>
      <c r="E174" s="93"/>
      <c r="F174" s="259">
        <f t="shared" si="1"/>
        <v>0</v>
      </c>
    </row>
    <row r="175" spans="1:6" x14ac:dyDescent="0.25">
      <c r="A175" s="123" t="s">
        <v>43</v>
      </c>
      <c r="B175" s="128" t="s">
        <v>128</v>
      </c>
      <c r="C175" s="127"/>
      <c r="D175" s="127"/>
      <c r="E175" s="93"/>
      <c r="F175" s="259">
        <f t="shared" si="1"/>
        <v>0</v>
      </c>
    </row>
    <row r="176" spans="1:6" ht="17.25" x14ac:dyDescent="0.25">
      <c r="A176" s="123"/>
      <c r="B176" s="128" t="s">
        <v>129</v>
      </c>
      <c r="C176" s="130" t="s">
        <v>432</v>
      </c>
      <c r="D176" s="127">
        <f>D173</f>
        <v>198</v>
      </c>
      <c r="E176" s="93"/>
      <c r="F176" s="259">
        <f t="shared" si="1"/>
        <v>0</v>
      </c>
    </row>
    <row r="177" spans="1:6" x14ac:dyDescent="0.25">
      <c r="A177" s="123"/>
      <c r="B177" s="128"/>
      <c r="C177" s="127"/>
      <c r="D177" s="127"/>
      <c r="E177" s="93"/>
      <c r="F177" s="259">
        <f t="shared" si="1"/>
        <v>0</v>
      </c>
    </row>
    <row r="178" spans="1:6" ht="17.25" x14ac:dyDescent="0.25">
      <c r="A178" s="123" t="s">
        <v>44</v>
      </c>
      <c r="B178" s="128" t="s">
        <v>130</v>
      </c>
      <c r="C178" s="130" t="s">
        <v>432</v>
      </c>
      <c r="D178" s="127">
        <f>74*0.8</f>
        <v>59.2</v>
      </c>
      <c r="E178" s="93"/>
      <c r="F178" s="259">
        <f t="shared" si="1"/>
        <v>0</v>
      </c>
    </row>
    <row r="179" spans="1:6" x14ac:dyDescent="0.25">
      <c r="A179" s="123"/>
      <c r="B179" s="128"/>
      <c r="C179" s="127"/>
      <c r="D179" s="127"/>
      <c r="E179" s="93"/>
      <c r="F179" s="259">
        <f t="shared" si="1"/>
        <v>0</v>
      </c>
    </row>
    <row r="180" spans="1:6" x14ac:dyDescent="0.25">
      <c r="A180" s="123"/>
      <c r="B180" s="78" t="s">
        <v>131</v>
      </c>
      <c r="C180" s="127"/>
      <c r="D180" s="127"/>
      <c r="E180" s="93"/>
      <c r="F180" s="259">
        <f t="shared" si="1"/>
        <v>0</v>
      </c>
    </row>
    <row r="181" spans="1:6" x14ac:dyDescent="0.25">
      <c r="A181" s="123"/>
      <c r="B181" s="78"/>
      <c r="C181" s="127"/>
      <c r="D181" s="127"/>
      <c r="E181" s="93"/>
      <c r="F181" s="259">
        <f t="shared" si="1"/>
        <v>0</v>
      </c>
    </row>
    <row r="182" spans="1:6" x14ac:dyDescent="0.25">
      <c r="A182" s="123"/>
      <c r="B182" s="78"/>
      <c r="C182" s="127"/>
      <c r="D182" s="127"/>
      <c r="E182" s="93"/>
      <c r="F182" s="259">
        <f t="shared" si="1"/>
        <v>0</v>
      </c>
    </row>
    <row r="183" spans="1:6" ht="17.25" x14ac:dyDescent="0.25">
      <c r="A183" s="123" t="s">
        <v>44</v>
      </c>
      <c r="B183" s="128" t="s">
        <v>132</v>
      </c>
      <c r="C183" s="130" t="s">
        <v>433</v>
      </c>
      <c r="D183" s="127">
        <v>24</v>
      </c>
      <c r="E183" s="93"/>
      <c r="F183" s="259">
        <f t="shared" si="1"/>
        <v>0</v>
      </c>
    </row>
    <row r="184" spans="1:6" x14ac:dyDescent="0.25">
      <c r="A184" s="123"/>
      <c r="B184" s="128"/>
      <c r="C184" s="127"/>
      <c r="D184" s="127"/>
      <c r="E184" s="93"/>
      <c r="F184" s="259">
        <f t="shared" si="1"/>
        <v>0</v>
      </c>
    </row>
    <row r="185" spans="1:6" x14ac:dyDescent="0.25">
      <c r="A185" s="123"/>
      <c r="B185" s="128" t="s">
        <v>363</v>
      </c>
      <c r="C185" s="127" t="s">
        <v>364</v>
      </c>
      <c r="D185" s="127">
        <f>1.2*1.2*0.2*2</f>
        <v>0.57599999999999996</v>
      </c>
      <c r="E185" s="93"/>
      <c r="F185" s="259">
        <f t="shared" si="1"/>
        <v>0</v>
      </c>
    </row>
    <row r="186" spans="1:6" x14ac:dyDescent="0.25">
      <c r="A186" s="123"/>
      <c r="B186" s="128"/>
      <c r="C186" s="127"/>
      <c r="D186" s="127"/>
      <c r="E186" s="93"/>
      <c r="F186" s="259"/>
    </row>
    <row r="187" spans="1:6" ht="17.25" x14ac:dyDescent="0.25">
      <c r="A187" s="123" t="s">
        <v>45</v>
      </c>
      <c r="B187" s="128" t="s">
        <v>368</v>
      </c>
      <c r="C187" s="130" t="s">
        <v>433</v>
      </c>
      <c r="D187" s="127">
        <v>1</v>
      </c>
      <c r="E187" s="93"/>
      <c r="F187" s="259">
        <f t="shared" si="1"/>
        <v>0</v>
      </c>
    </row>
    <row r="188" spans="1:6" x14ac:dyDescent="0.25">
      <c r="A188" s="123"/>
      <c r="B188" s="128"/>
      <c r="C188" s="127"/>
      <c r="D188" s="127"/>
      <c r="E188" s="93"/>
      <c r="F188" s="259">
        <f t="shared" si="1"/>
        <v>0</v>
      </c>
    </row>
    <row r="189" spans="1:6" ht="17.25" x14ac:dyDescent="0.25">
      <c r="A189" s="123" t="s">
        <v>46</v>
      </c>
      <c r="B189" s="128" t="s">
        <v>133</v>
      </c>
      <c r="C189" s="130" t="s">
        <v>432</v>
      </c>
      <c r="D189" s="127">
        <f>198</f>
        <v>198</v>
      </c>
      <c r="E189" s="93"/>
      <c r="F189" s="259">
        <f t="shared" si="1"/>
        <v>0</v>
      </c>
    </row>
    <row r="190" spans="1:6" x14ac:dyDescent="0.25">
      <c r="A190" s="123"/>
      <c r="B190" s="128"/>
      <c r="C190" s="127"/>
      <c r="D190" s="127"/>
      <c r="E190" s="93"/>
      <c r="F190" s="259">
        <f t="shared" si="1"/>
        <v>0</v>
      </c>
    </row>
    <row r="191" spans="1:6" ht="17.25" x14ac:dyDescent="0.25">
      <c r="A191" s="123" t="s">
        <v>47</v>
      </c>
      <c r="B191" s="128" t="s">
        <v>134</v>
      </c>
      <c r="C191" s="130" t="s">
        <v>432</v>
      </c>
      <c r="D191" s="127">
        <v>44</v>
      </c>
      <c r="E191" s="93"/>
      <c r="F191" s="259">
        <f t="shared" si="1"/>
        <v>0</v>
      </c>
    </row>
    <row r="192" spans="1:6" x14ac:dyDescent="0.25">
      <c r="A192" s="123"/>
      <c r="B192" s="128"/>
      <c r="C192" s="127"/>
      <c r="D192" s="127"/>
      <c r="E192" s="93"/>
      <c r="F192" s="259">
        <f t="shared" si="1"/>
        <v>0</v>
      </c>
    </row>
    <row r="193" spans="1:6" x14ac:dyDescent="0.25">
      <c r="A193" s="123"/>
      <c r="B193" s="78" t="s">
        <v>358</v>
      </c>
      <c r="C193" s="127"/>
      <c r="D193" s="127"/>
      <c r="E193" s="93"/>
      <c r="F193" s="259">
        <f>E193*D193</f>
        <v>0</v>
      </c>
    </row>
    <row r="194" spans="1:6" x14ac:dyDescent="0.25">
      <c r="A194" s="123"/>
      <c r="B194" s="78"/>
      <c r="C194" s="127"/>
      <c r="D194" s="127"/>
      <c r="E194" s="93"/>
      <c r="F194" s="259">
        <f t="shared" ref="F194:F195" si="2">E194*D194</f>
        <v>0</v>
      </c>
    </row>
    <row r="195" spans="1:6" ht="17.25" x14ac:dyDescent="0.25">
      <c r="A195" s="123"/>
      <c r="B195" s="128" t="s">
        <v>357</v>
      </c>
      <c r="C195" s="130" t="s">
        <v>433</v>
      </c>
      <c r="D195" s="127">
        <f>(9.2*4+15.2*3+9.85*3+8.522*3)*0.2*0.2</f>
        <v>5.5006400000000006</v>
      </c>
      <c r="E195" s="93"/>
      <c r="F195" s="259">
        <f t="shared" si="2"/>
        <v>0</v>
      </c>
    </row>
    <row r="196" spans="1:6" x14ac:dyDescent="0.25">
      <c r="A196" s="123"/>
      <c r="B196" s="78"/>
      <c r="C196" s="127"/>
      <c r="D196" s="127"/>
      <c r="E196" s="93"/>
      <c r="F196" s="259">
        <f>E196*D196</f>
        <v>0</v>
      </c>
    </row>
    <row r="197" spans="1:6" x14ac:dyDescent="0.25">
      <c r="A197" s="123"/>
      <c r="B197" s="78" t="s">
        <v>169</v>
      </c>
      <c r="C197" s="127"/>
      <c r="D197" s="127"/>
      <c r="E197" s="133"/>
      <c r="F197" s="259">
        <f t="shared" ref="F197:F210" si="3">E197*D197</f>
        <v>0</v>
      </c>
    </row>
    <row r="198" spans="1:6" x14ac:dyDescent="0.25">
      <c r="A198" s="123"/>
      <c r="B198" s="78" t="s">
        <v>170</v>
      </c>
      <c r="C198" s="127"/>
      <c r="D198" s="127"/>
      <c r="E198" s="133"/>
      <c r="F198" s="259">
        <f t="shared" si="3"/>
        <v>0</v>
      </c>
    </row>
    <row r="199" spans="1:6" x14ac:dyDescent="0.25">
      <c r="A199" s="123"/>
      <c r="B199" s="78" t="s">
        <v>171</v>
      </c>
      <c r="C199" s="127"/>
      <c r="D199" s="127"/>
      <c r="E199" s="133"/>
      <c r="F199" s="259">
        <f t="shared" si="3"/>
        <v>0</v>
      </c>
    </row>
    <row r="200" spans="1:6" x14ac:dyDescent="0.25">
      <c r="A200" s="123"/>
      <c r="B200" s="78" t="s">
        <v>172</v>
      </c>
      <c r="C200" s="127"/>
      <c r="D200" s="127"/>
      <c r="E200" s="133"/>
      <c r="F200" s="259">
        <f t="shared" si="3"/>
        <v>0</v>
      </c>
    </row>
    <row r="201" spans="1:6" x14ac:dyDescent="0.25">
      <c r="A201" s="123"/>
      <c r="B201" s="131"/>
      <c r="C201" s="127"/>
      <c r="D201" s="127"/>
      <c r="E201" s="133"/>
      <c r="F201" s="259">
        <f t="shared" si="3"/>
        <v>0</v>
      </c>
    </row>
    <row r="202" spans="1:6" x14ac:dyDescent="0.25">
      <c r="A202" s="123" t="s">
        <v>25</v>
      </c>
      <c r="B202" s="128" t="s">
        <v>173</v>
      </c>
      <c r="C202" s="127" t="s">
        <v>77</v>
      </c>
      <c r="D202" s="127">
        <f>(D195/0.23/0.2)*4*0.888</f>
        <v>424.74507130434785</v>
      </c>
      <c r="E202" s="93"/>
      <c r="F202" s="259">
        <f t="shared" si="3"/>
        <v>0</v>
      </c>
    </row>
    <row r="203" spans="1:6" x14ac:dyDescent="0.25">
      <c r="A203" s="123"/>
      <c r="B203" s="131"/>
      <c r="C203" s="127"/>
      <c r="D203" s="127"/>
      <c r="E203" s="133"/>
      <c r="F203" s="259">
        <f t="shared" si="3"/>
        <v>0</v>
      </c>
    </row>
    <row r="204" spans="1:6" x14ac:dyDescent="0.25">
      <c r="A204" s="123"/>
      <c r="B204" s="78" t="s">
        <v>53</v>
      </c>
      <c r="C204" s="127"/>
      <c r="D204" s="127"/>
      <c r="E204" s="133"/>
      <c r="F204" s="259">
        <f t="shared" si="3"/>
        <v>0</v>
      </c>
    </row>
    <row r="205" spans="1:6" x14ac:dyDescent="0.25">
      <c r="A205" s="123"/>
      <c r="B205" s="131"/>
      <c r="C205" s="127"/>
      <c r="D205" s="127"/>
      <c r="E205" s="133"/>
      <c r="F205" s="259">
        <f t="shared" si="3"/>
        <v>0</v>
      </c>
    </row>
    <row r="206" spans="1:6" x14ac:dyDescent="0.25">
      <c r="A206" s="123" t="s">
        <v>27</v>
      </c>
      <c r="B206" s="128" t="s">
        <v>174</v>
      </c>
      <c r="C206" s="127" t="s">
        <v>77</v>
      </c>
      <c r="D206" s="127">
        <f>((D202/0.888)/0.2+1)*0.365*0.65</f>
        <v>567.64022391304343</v>
      </c>
      <c r="E206" s="93"/>
      <c r="F206" s="259">
        <f t="shared" si="3"/>
        <v>0</v>
      </c>
    </row>
    <row r="207" spans="1:6" x14ac:dyDescent="0.25">
      <c r="A207" s="123"/>
      <c r="B207" s="128"/>
      <c r="C207" s="127"/>
      <c r="D207" s="127"/>
      <c r="E207" s="133"/>
      <c r="F207" s="259">
        <f t="shared" si="3"/>
        <v>0</v>
      </c>
    </row>
    <row r="208" spans="1:6" x14ac:dyDescent="0.25">
      <c r="A208" s="123"/>
      <c r="B208" s="78" t="s">
        <v>175</v>
      </c>
      <c r="C208" s="127"/>
      <c r="D208" s="127"/>
      <c r="E208" s="133"/>
      <c r="F208" s="259">
        <f t="shared" si="3"/>
        <v>0</v>
      </c>
    </row>
    <row r="209" spans="1:6" x14ac:dyDescent="0.25">
      <c r="A209" s="123"/>
      <c r="B209" s="128"/>
      <c r="C209" s="127"/>
      <c r="D209" s="127"/>
      <c r="E209" s="93"/>
      <c r="F209" s="259">
        <f t="shared" si="3"/>
        <v>0</v>
      </c>
    </row>
    <row r="210" spans="1:6" s="134" customFormat="1" ht="17.25" x14ac:dyDescent="0.25">
      <c r="A210" s="123" t="s">
        <v>36</v>
      </c>
      <c r="B210" s="128" t="s">
        <v>365</v>
      </c>
      <c r="C210" s="130" t="s">
        <v>432</v>
      </c>
      <c r="D210" s="127">
        <f>70*2*0.46</f>
        <v>64.400000000000006</v>
      </c>
      <c r="E210" s="93"/>
      <c r="F210" s="259">
        <f t="shared" si="3"/>
        <v>0</v>
      </c>
    </row>
    <row r="211" spans="1:6" x14ac:dyDescent="0.25">
      <c r="A211" s="123"/>
      <c r="B211" s="78"/>
      <c r="C211" s="127"/>
      <c r="D211" s="127"/>
      <c r="E211" s="93"/>
      <c r="F211" s="259">
        <f>E211*D211</f>
        <v>0</v>
      </c>
    </row>
    <row r="212" spans="1:6" ht="16.5" thickBot="1" x14ac:dyDescent="0.3">
      <c r="A212" s="135"/>
      <c r="B212" s="136" t="s">
        <v>135</v>
      </c>
      <c r="C212" s="137"/>
      <c r="D212" s="137"/>
      <c r="E212" s="138"/>
      <c r="F212" s="275">
        <f>SUM(F143:F211)</f>
        <v>0</v>
      </c>
    </row>
    <row r="213" spans="1:6" ht="30.75" thickTop="1" x14ac:dyDescent="0.25">
      <c r="A213" s="88" t="s">
        <v>24</v>
      </c>
      <c r="B213" s="89" t="s">
        <v>80</v>
      </c>
      <c r="C213" s="89" t="s">
        <v>81</v>
      </c>
      <c r="D213" s="90" t="s">
        <v>82</v>
      </c>
      <c r="E213" s="91" t="s">
        <v>83</v>
      </c>
      <c r="F213" s="267" t="s">
        <v>84</v>
      </c>
    </row>
    <row r="214" spans="1:6" x14ac:dyDescent="0.25">
      <c r="A214" s="123"/>
      <c r="B214" s="139"/>
      <c r="C214" s="125"/>
      <c r="D214" s="125"/>
      <c r="E214" s="126"/>
      <c r="F214" s="274"/>
    </row>
    <row r="215" spans="1:6" x14ac:dyDescent="0.25">
      <c r="A215" s="123"/>
      <c r="B215" s="78" t="s">
        <v>434</v>
      </c>
      <c r="C215" s="127"/>
      <c r="D215" s="127"/>
      <c r="E215" s="93"/>
      <c r="F215" s="259"/>
    </row>
    <row r="216" spans="1:6" x14ac:dyDescent="0.25">
      <c r="A216" s="123"/>
      <c r="B216" s="128"/>
      <c r="C216" s="127"/>
      <c r="D216" s="127"/>
      <c r="E216" s="93"/>
      <c r="F216" s="259"/>
    </row>
    <row r="217" spans="1:6" x14ac:dyDescent="0.25">
      <c r="A217" s="123" t="s">
        <v>48</v>
      </c>
      <c r="B217" s="128" t="s">
        <v>136</v>
      </c>
      <c r="C217" s="127"/>
      <c r="D217" s="127"/>
      <c r="E217" s="93"/>
      <c r="F217" s="259"/>
    </row>
    <row r="218" spans="1:6" ht="17.25" x14ac:dyDescent="0.25">
      <c r="A218" s="123"/>
      <c r="B218" s="128" t="s">
        <v>435</v>
      </c>
      <c r="C218" s="130" t="s">
        <v>432</v>
      </c>
      <c r="D218" s="127">
        <v>198</v>
      </c>
      <c r="E218" s="93"/>
      <c r="F218" s="259">
        <f>E218*D218</f>
        <v>0</v>
      </c>
    </row>
    <row r="219" spans="1:6" x14ac:dyDescent="0.25">
      <c r="A219" s="123"/>
      <c r="B219" s="128"/>
      <c r="C219" s="127"/>
      <c r="D219" s="127"/>
      <c r="E219" s="93"/>
      <c r="F219" s="259">
        <f t="shared" ref="F219:F244" si="4">E219*D219</f>
        <v>0</v>
      </c>
    </row>
    <row r="220" spans="1:6" x14ac:dyDescent="0.25">
      <c r="A220" s="123"/>
      <c r="B220" s="128"/>
      <c r="C220" s="127"/>
      <c r="D220" s="127"/>
      <c r="E220" s="93"/>
      <c r="F220" s="259">
        <f t="shared" si="4"/>
        <v>0</v>
      </c>
    </row>
    <row r="221" spans="1:6" x14ac:dyDescent="0.25">
      <c r="A221" s="123"/>
      <c r="B221" s="78" t="s">
        <v>137</v>
      </c>
      <c r="C221" s="127"/>
      <c r="D221" s="127"/>
      <c r="E221" s="93"/>
      <c r="F221" s="259">
        <f t="shared" si="4"/>
        <v>0</v>
      </c>
    </row>
    <row r="222" spans="1:6" x14ac:dyDescent="0.25">
      <c r="A222" s="123"/>
      <c r="B222" s="128"/>
      <c r="C222" s="127"/>
      <c r="D222" s="127"/>
      <c r="E222" s="93"/>
      <c r="F222" s="259">
        <f t="shared" si="4"/>
        <v>0</v>
      </c>
    </row>
    <row r="223" spans="1:6" x14ac:dyDescent="0.25">
      <c r="A223" s="123" t="s">
        <v>49</v>
      </c>
      <c r="B223" s="128" t="s">
        <v>138</v>
      </c>
      <c r="C223" s="127" t="s">
        <v>66</v>
      </c>
      <c r="D223" s="127">
        <v>55</v>
      </c>
      <c r="E223" s="93"/>
      <c r="F223" s="259">
        <f t="shared" si="4"/>
        <v>0</v>
      </c>
    </row>
    <row r="224" spans="1:6" x14ac:dyDescent="0.25">
      <c r="A224" s="123"/>
      <c r="B224" s="128"/>
      <c r="C224" s="127"/>
      <c r="D224" s="127"/>
      <c r="E224" s="93"/>
      <c r="F224" s="259">
        <f t="shared" si="4"/>
        <v>0</v>
      </c>
    </row>
    <row r="225" spans="1:6" x14ac:dyDescent="0.25">
      <c r="A225" s="123" t="s">
        <v>50</v>
      </c>
      <c r="B225" s="128" t="s">
        <v>139</v>
      </c>
      <c r="C225" s="127" t="s">
        <v>66</v>
      </c>
      <c r="D225" s="127">
        <v>55</v>
      </c>
      <c r="E225" s="93"/>
      <c r="F225" s="259">
        <f t="shared" si="4"/>
        <v>0</v>
      </c>
    </row>
    <row r="226" spans="1:6" x14ac:dyDescent="0.25">
      <c r="A226" s="123"/>
      <c r="B226" s="128"/>
      <c r="C226" s="127"/>
      <c r="D226" s="127"/>
      <c r="E226" s="93"/>
      <c r="F226" s="259">
        <f t="shared" si="4"/>
        <v>0</v>
      </c>
    </row>
    <row r="227" spans="1:6" x14ac:dyDescent="0.25">
      <c r="A227" s="123" t="s">
        <v>51</v>
      </c>
      <c r="B227" s="128" t="s">
        <v>140</v>
      </c>
      <c r="C227" s="127" t="s">
        <v>66</v>
      </c>
      <c r="D227" s="127">
        <v>18</v>
      </c>
      <c r="E227" s="93"/>
      <c r="F227" s="259">
        <f t="shared" si="4"/>
        <v>0</v>
      </c>
    </row>
    <row r="228" spans="1:6" ht="16.5" customHeight="1" x14ac:dyDescent="0.25">
      <c r="A228" s="123"/>
      <c r="B228" s="128"/>
      <c r="C228" s="127"/>
      <c r="D228" s="127"/>
      <c r="E228" s="93"/>
      <c r="F228" s="259">
        <f t="shared" si="4"/>
        <v>0</v>
      </c>
    </row>
    <row r="229" spans="1:6" x14ac:dyDescent="0.25">
      <c r="A229" s="123"/>
      <c r="B229" s="140" t="s">
        <v>142</v>
      </c>
      <c r="C229" s="127"/>
      <c r="D229" s="127"/>
      <c r="E229" s="93"/>
      <c r="F229" s="259">
        <f t="shared" si="4"/>
        <v>0</v>
      </c>
    </row>
    <row r="230" spans="1:6" x14ac:dyDescent="0.25">
      <c r="A230" s="123"/>
      <c r="B230" s="141"/>
      <c r="C230" s="127"/>
      <c r="D230" s="127"/>
      <c r="E230" s="93"/>
      <c r="F230" s="259">
        <f t="shared" si="4"/>
        <v>0</v>
      </c>
    </row>
    <row r="231" spans="1:6" ht="17.25" x14ac:dyDescent="0.25">
      <c r="A231" s="123"/>
      <c r="B231" s="78" t="s">
        <v>436</v>
      </c>
      <c r="C231" s="127"/>
      <c r="D231" s="127"/>
      <c r="E231" s="93"/>
      <c r="F231" s="259">
        <f t="shared" si="4"/>
        <v>0</v>
      </c>
    </row>
    <row r="232" spans="1:6" x14ac:dyDescent="0.25">
      <c r="A232" s="123"/>
      <c r="B232" s="78" t="s">
        <v>143</v>
      </c>
      <c r="C232" s="127"/>
      <c r="D232" s="127"/>
      <c r="E232" s="93"/>
      <c r="F232" s="259">
        <f t="shared" si="4"/>
        <v>0</v>
      </c>
    </row>
    <row r="233" spans="1:6" x14ac:dyDescent="0.25">
      <c r="A233" s="123"/>
      <c r="B233" s="78" t="s">
        <v>338</v>
      </c>
      <c r="C233" s="127"/>
      <c r="D233" s="127"/>
      <c r="E233" s="93"/>
      <c r="F233" s="259">
        <f t="shared" si="4"/>
        <v>0</v>
      </c>
    </row>
    <row r="234" spans="1:6" x14ac:dyDescent="0.25">
      <c r="A234" s="123"/>
      <c r="B234" s="128"/>
      <c r="C234" s="127"/>
      <c r="D234" s="127"/>
      <c r="E234" s="93"/>
      <c r="F234" s="259">
        <f t="shared" si="4"/>
        <v>0</v>
      </c>
    </row>
    <row r="235" spans="1:6" ht="17.25" x14ac:dyDescent="0.25">
      <c r="A235" s="123" t="s">
        <v>52</v>
      </c>
      <c r="B235" s="128" t="s">
        <v>144</v>
      </c>
      <c r="C235" s="130" t="s">
        <v>432</v>
      </c>
      <c r="D235" s="127">
        <v>166</v>
      </c>
      <c r="E235" s="93"/>
      <c r="F235" s="259">
        <f t="shared" si="4"/>
        <v>0</v>
      </c>
    </row>
    <row r="236" spans="1:6" x14ac:dyDescent="0.25">
      <c r="A236" s="123"/>
      <c r="B236" s="128"/>
      <c r="C236" s="127"/>
      <c r="D236" s="127"/>
      <c r="E236" s="93"/>
      <c r="F236" s="259">
        <f t="shared" si="4"/>
        <v>0</v>
      </c>
    </row>
    <row r="237" spans="1:6" x14ac:dyDescent="0.25">
      <c r="A237" s="123"/>
      <c r="B237" s="78" t="s">
        <v>145</v>
      </c>
      <c r="C237" s="127"/>
      <c r="D237" s="127"/>
      <c r="E237" s="93"/>
      <c r="F237" s="259">
        <f t="shared" si="4"/>
        <v>0</v>
      </c>
    </row>
    <row r="238" spans="1:6" x14ac:dyDescent="0.25">
      <c r="A238" s="123"/>
      <c r="B238" s="128"/>
      <c r="C238" s="127"/>
      <c r="D238" s="127"/>
      <c r="E238" s="93"/>
      <c r="F238" s="259">
        <f t="shared" si="4"/>
        <v>0</v>
      </c>
    </row>
    <row r="239" spans="1:6" x14ac:dyDescent="0.25">
      <c r="A239" s="123" t="s">
        <v>76</v>
      </c>
      <c r="B239" s="128" t="s">
        <v>146</v>
      </c>
      <c r="C239" s="127"/>
      <c r="D239" s="127"/>
      <c r="E239" s="93"/>
      <c r="F239" s="259">
        <f t="shared" si="4"/>
        <v>0</v>
      </c>
    </row>
    <row r="240" spans="1:6" ht="17.25" x14ac:dyDescent="0.25">
      <c r="A240" s="123"/>
      <c r="B240" s="128" t="s">
        <v>147</v>
      </c>
      <c r="C240" s="130" t="s">
        <v>432</v>
      </c>
      <c r="D240" s="127">
        <f>D218</f>
        <v>198</v>
      </c>
      <c r="E240" s="93"/>
      <c r="F240" s="259">
        <f t="shared" si="4"/>
        <v>0</v>
      </c>
    </row>
    <row r="241" spans="1:6" x14ac:dyDescent="0.25">
      <c r="A241" s="123"/>
      <c r="B241" s="128"/>
      <c r="C241" s="127"/>
      <c r="D241" s="127"/>
      <c r="E241" s="93"/>
      <c r="F241" s="259">
        <f t="shared" si="4"/>
        <v>0</v>
      </c>
    </row>
    <row r="242" spans="1:6" x14ac:dyDescent="0.25">
      <c r="A242" s="123"/>
      <c r="B242" s="128"/>
      <c r="C242" s="127"/>
      <c r="D242" s="127"/>
      <c r="E242" s="93"/>
      <c r="F242" s="259">
        <f t="shared" si="4"/>
        <v>0</v>
      </c>
    </row>
    <row r="243" spans="1:6" x14ac:dyDescent="0.25">
      <c r="A243" s="123"/>
      <c r="B243" s="128"/>
      <c r="C243" s="127"/>
      <c r="D243" s="127"/>
      <c r="E243" s="93"/>
      <c r="F243" s="259">
        <f t="shared" si="4"/>
        <v>0</v>
      </c>
    </row>
    <row r="244" spans="1:6" x14ac:dyDescent="0.25">
      <c r="A244" s="123"/>
      <c r="B244" s="128"/>
      <c r="C244" s="127"/>
      <c r="D244" s="127"/>
      <c r="E244" s="93"/>
      <c r="F244" s="259">
        <f t="shared" si="4"/>
        <v>0</v>
      </c>
    </row>
    <row r="245" spans="1:6" x14ac:dyDescent="0.25">
      <c r="A245" s="123"/>
      <c r="B245" s="128"/>
      <c r="C245" s="127"/>
      <c r="D245" s="127"/>
      <c r="E245" s="93"/>
      <c r="F245" s="259"/>
    </row>
    <row r="246" spans="1:6" x14ac:dyDescent="0.25">
      <c r="A246" s="123"/>
      <c r="B246" s="128"/>
      <c r="C246" s="127"/>
      <c r="D246" s="127"/>
      <c r="E246" s="93"/>
      <c r="F246" s="259"/>
    </row>
    <row r="247" spans="1:6" ht="16.5" thickBot="1" x14ac:dyDescent="0.3">
      <c r="A247" s="142"/>
      <c r="B247" s="143" t="s">
        <v>135</v>
      </c>
      <c r="C247" s="137"/>
      <c r="D247" s="137"/>
      <c r="E247" s="138"/>
      <c r="F247" s="275">
        <f>SUM(F218:F245)</f>
        <v>0</v>
      </c>
    </row>
    <row r="248" spans="1:6" ht="30.75" thickTop="1" x14ac:dyDescent="0.25">
      <c r="A248" s="88" t="s">
        <v>24</v>
      </c>
      <c r="B248" s="89" t="s">
        <v>80</v>
      </c>
      <c r="C248" s="89" t="s">
        <v>81</v>
      </c>
      <c r="D248" s="90" t="s">
        <v>82</v>
      </c>
      <c r="E248" s="91" t="s">
        <v>83</v>
      </c>
      <c r="F248" s="267" t="s">
        <v>84</v>
      </c>
    </row>
    <row r="249" spans="1:6" x14ac:dyDescent="0.25">
      <c r="A249" s="123"/>
      <c r="B249" s="139"/>
      <c r="C249" s="125"/>
      <c r="D249" s="125"/>
      <c r="E249" s="126"/>
      <c r="F249" s="274"/>
    </row>
    <row r="250" spans="1:6" x14ac:dyDescent="0.25">
      <c r="A250" s="123"/>
      <c r="B250" s="78" t="s">
        <v>148</v>
      </c>
      <c r="C250" s="127"/>
      <c r="D250" s="127"/>
      <c r="E250" s="93"/>
      <c r="F250" s="259"/>
    </row>
    <row r="251" spans="1:6" x14ac:dyDescent="0.25">
      <c r="A251" s="123"/>
      <c r="B251" s="78" t="s">
        <v>149</v>
      </c>
      <c r="C251" s="127"/>
      <c r="D251" s="127"/>
      <c r="E251" s="93"/>
      <c r="F251" s="259"/>
    </row>
    <row r="252" spans="1:6" x14ac:dyDescent="0.25">
      <c r="A252" s="123"/>
      <c r="B252" s="78" t="s">
        <v>150</v>
      </c>
      <c r="C252" s="127"/>
      <c r="D252" s="127"/>
      <c r="E252" s="93"/>
      <c r="F252" s="259"/>
    </row>
    <row r="253" spans="1:6" x14ac:dyDescent="0.25">
      <c r="A253" s="123"/>
      <c r="B253" s="128"/>
      <c r="C253" s="127"/>
      <c r="D253" s="127"/>
      <c r="E253" s="93"/>
      <c r="F253" s="259"/>
    </row>
    <row r="254" spans="1:6" x14ac:dyDescent="0.25">
      <c r="A254" s="123" t="s">
        <v>9</v>
      </c>
      <c r="B254" s="128" t="s">
        <v>151</v>
      </c>
      <c r="C254" s="127" t="s">
        <v>66</v>
      </c>
      <c r="D254" s="127">
        <v>72</v>
      </c>
      <c r="E254" s="93"/>
      <c r="F254" s="259">
        <f>E254*D254</f>
        <v>0</v>
      </c>
    </row>
    <row r="255" spans="1:6" x14ac:dyDescent="0.25">
      <c r="A255" s="123"/>
      <c r="B255" s="128"/>
      <c r="C255" s="127"/>
      <c r="D255" s="127"/>
      <c r="E255" s="93"/>
      <c r="F255" s="259">
        <f t="shared" ref="F255:F269" si="5">E255*D255</f>
        <v>0</v>
      </c>
    </row>
    <row r="256" spans="1:6" x14ac:dyDescent="0.25">
      <c r="A256" s="123" t="s">
        <v>22</v>
      </c>
      <c r="B256" s="128" t="s">
        <v>152</v>
      </c>
      <c r="C256" s="127" t="s">
        <v>66</v>
      </c>
      <c r="D256" s="127">
        <v>44</v>
      </c>
      <c r="E256" s="93"/>
      <c r="F256" s="259">
        <f t="shared" si="5"/>
        <v>0</v>
      </c>
    </row>
    <row r="257" spans="1:6" x14ac:dyDescent="0.25">
      <c r="A257" s="123"/>
      <c r="B257" s="128"/>
      <c r="C257" s="127"/>
      <c r="D257" s="127"/>
      <c r="E257" s="93"/>
      <c r="F257" s="259">
        <f t="shared" si="5"/>
        <v>0</v>
      </c>
    </row>
    <row r="258" spans="1:6" x14ac:dyDescent="0.25">
      <c r="A258" s="123"/>
      <c r="B258" s="78" t="s">
        <v>153</v>
      </c>
      <c r="C258" s="127"/>
      <c r="D258" s="127"/>
      <c r="E258" s="93"/>
      <c r="F258" s="259">
        <f t="shared" si="5"/>
        <v>0</v>
      </c>
    </row>
    <row r="259" spans="1:6" x14ac:dyDescent="0.25">
      <c r="A259" s="123"/>
      <c r="B259" s="128"/>
      <c r="C259" s="127"/>
      <c r="D259" s="127"/>
      <c r="E259" s="93"/>
      <c r="F259" s="259">
        <f t="shared" si="5"/>
        <v>0</v>
      </c>
    </row>
    <row r="260" spans="1:6" ht="17.25" x14ac:dyDescent="0.25">
      <c r="A260" s="123" t="s">
        <v>25</v>
      </c>
      <c r="B260" s="129" t="s">
        <v>154</v>
      </c>
      <c r="C260" s="130" t="s">
        <v>432</v>
      </c>
      <c r="D260" s="127">
        <v>45</v>
      </c>
      <c r="E260" s="93"/>
      <c r="F260" s="259">
        <f t="shared" si="5"/>
        <v>0</v>
      </c>
    </row>
    <row r="261" spans="1:6" x14ac:dyDescent="0.25">
      <c r="A261" s="123"/>
      <c r="B261" s="128"/>
      <c r="C261" s="127"/>
      <c r="D261" s="127"/>
      <c r="E261" s="93"/>
      <c r="F261" s="259">
        <f t="shared" si="5"/>
        <v>0</v>
      </c>
    </row>
    <row r="262" spans="1:6" x14ac:dyDescent="0.25">
      <c r="A262" s="123" t="s">
        <v>27</v>
      </c>
      <c r="B262" s="128" t="s">
        <v>155</v>
      </c>
      <c r="C262" s="127"/>
      <c r="D262" s="127"/>
      <c r="E262" s="93"/>
      <c r="F262" s="259">
        <f t="shared" si="5"/>
        <v>0</v>
      </c>
    </row>
    <row r="263" spans="1:6" ht="17.25" x14ac:dyDescent="0.25">
      <c r="A263" s="123"/>
      <c r="B263" s="128" t="s">
        <v>156</v>
      </c>
      <c r="C263" s="130" t="s">
        <v>432</v>
      </c>
      <c r="D263" s="127">
        <f>D260</f>
        <v>45</v>
      </c>
      <c r="E263" s="93"/>
      <c r="F263" s="259">
        <f t="shared" si="5"/>
        <v>0</v>
      </c>
    </row>
    <row r="264" spans="1:6" x14ac:dyDescent="0.25">
      <c r="A264" s="123"/>
      <c r="B264" s="128"/>
      <c r="C264" s="130"/>
      <c r="D264" s="127"/>
      <c r="E264" s="93"/>
      <c r="F264" s="259">
        <f t="shared" si="5"/>
        <v>0</v>
      </c>
    </row>
    <row r="265" spans="1:6" hidden="1" x14ac:dyDescent="0.25">
      <c r="A265" s="123"/>
      <c r="B265" s="144" t="s">
        <v>157</v>
      </c>
      <c r="C265" s="127"/>
      <c r="D265" s="127"/>
      <c r="E265" s="93"/>
      <c r="F265" s="259">
        <f t="shared" si="5"/>
        <v>0</v>
      </c>
    </row>
    <row r="266" spans="1:6" hidden="1" x14ac:dyDescent="0.25">
      <c r="A266" s="123"/>
      <c r="B266" s="128"/>
      <c r="C266" s="127"/>
      <c r="D266" s="127"/>
      <c r="E266" s="93"/>
      <c r="F266" s="259">
        <f t="shared" si="5"/>
        <v>0</v>
      </c>
    </row>
    <row r="267" spans="1:6" hidden="1" x14ac:dyDescent="0.25">
      <c r="A267" s="123" t="s">
        <v>36</v>
      </c>
      <c r="B267" s="128" t="s">
        <v>158</v>
      </c>
      <c r="C267" s="127" t="s">
        <v>141</v>
      </c>
      <c r="D267" s="127"/>
      <c r="E267" s="93"/>
      <c r="F267" s="259">
        <f t="shared" si="5"/>
        <v>0</v>
      </c>
    </row>
    <row r="268" spans="1:6" x14ac:dyDescent="0.25">
      <c r="A268" s="123"/>
      <c r="B268" s="128"/>
      <c r="C268" s="127"/>
      <c r="D268" s="127"/>
      <c r="E268" s="93"/>
      <c r="F268" s="259">
        <f t="shared" si="5"/>
        <v>0</v>
      </c>
    </row>
    <row r="269" spans="1:6" hidden="1" x14ac:dyDescent="0.25">
      <c r="A269" s="123" t="s">
        <v>37</v>
      </c>
      <c r="B269" s="128" t="s">
        <v>159</v>
      </c>
      <c r="C269" s="127" t="s">
        <v>141</v>
      </c>
      <c r="D269" s="127">
        <v>1</v>
      </c>
      <c r="E269" s="93"/>
      <c r="F269" s="259">
        <f t="shared" si="5"/>
        <v>0</v>
      </c>
    </row>
    <row r="270" spans="1:6" x14ac:dyDescent="0.25">
      <c r="A270" s="123"/>
      <c r="B270" s="128"/>
      <c r="C270" s="127"/>
      <c r="D270" s="127"/>
      <c r="E270" s="93"/>
      <c r="F270" s="259"/>
    </row>
    <row r="271" spans="1:6" x14ac:dyDescent="0.25">
      <c r="A271" s="123"/>
      <c r="B271" s="128"/>
      <c r="C271" s="127"/>
      <c r="D271" s="127"/>
      <c r="E271" s="93"/>
      <c r="F271" s="259"/>
    </row>
    <row r="272" spans="1:6" ht="16.5" thickBot="1" x14ac:dyDescent="0.3">
      <c r="A272" s="135"/>
      <c r="B272" s="143" t="s">
        <v>135</v>
      </c>
      <c r="C272" s="137"/>
      <c r="D272" s="137"/>
      <c r="E272" s="138"/>
      <c r="F272" s="275">
        <f>SUM(F254:F270)</f>
        <v>0</v>
      </c>
    </row>
    <row r="273" spans="1:6" ht="30.75" thickTop="1" x14ac:dyDescent="0.25">
      <c r="A273" s="88" t="s">
        <v>24</v>
      </c>
      <c r="B273" s="89" t="s">
        <v>80</v>
      </c>
      <c r="C273" s="89" t="s">
        <v>81</v>
      </c>
      <c r="D273" s="90" t="s">
        <v>82</v>
      </c>
      <c r="E273" s="91" t="s">
        <v>83</v>
      </c>
      <c r="F273" s="267" t="s">
        <v>84</v>
      </c>
    </row>
    <row r="274" spans="1:6" x14ac:dyDescent="0.25">
      <c r="A274" s="123"/>
      <c r="B274" s="145" t="s">
        <v>160</v>
      </c>
      <c r="C274" s="125"/>
      <c r="D274" s="125"/>
      <c r="E274" s="146"/>
      <c r="F274" s="276"/>
    </row>
    <row r="275" spans="1:6" x14ac:dyDescent="0.25">
      <c r="A275" s="123"/>
      <c r="B275" s="128"/>
      <c r="C275" s="127"/>
      <c r="D275" s="127"/>
      <c r="E275" s="133"/>
      <c r="F275" s="277"/>
    </row>
    <row r="276" spans="1:6" x14ac:dyDescent="0.25">
      <c r="A276" s="123"/>
      <c r="B276" s="128" t="s">
        <v>161</v>
      </c>
      <c r="C276" s="127"/>
      <c r="D276" s="127"/>
      <c r="E276" s="133"/>
      <c r="F276" s="277">
        <f>F212</f>
        <v>0</v>
      </c>
    </row>
    <row r="277" spans="1:6" x14ac:dyDescent="0.25">
      <c r="A277" s="123"/>
      <c r="B277" s="128"/>
      <c r="C277" s="127"/>
      <c r="D277" s="127"/>
      <c r="E277" s="133"/>
      <c r="F277" s="277"/>
    </row>
    <row r="278" spans="1:6" x14ac:dyDescent="0.25">
      <c r="A278" s="123"/>
      <c r="B278" s="128" t="s">
        <v>162</v>
      </c>
      <c r="C278" s="127"/>
      <c r="D278" s="127"/>
      <c r="E278" s="133"/>
      <c r="F278" s="277">
        <f>F247</f>
        <v>0</v>
      </c>
    </row>
    <row r="279" spans="1:6" x14ac:dyDescent="0.25">
      <c r="A279" s="123"/>
      <c r="B279" s="128"/>
      <c r="C279" s="127"/>
      <c r="D279" s="127"/>
      <c r="E279" s="133"/>
      <c r="F279" s="277"/>
    </row>
    <row r="280" spans="1:6" x14ac:dyDescent="0.25">
      <c r="A280" s="123"/>
      <c r="B280" s="128" t="s">
        <v>163</v>
      </c>
      <c r="C280" s="127"/>
      <c r="D280" s="127"/>
      <c r="E280" s="133"/>
      <c r="F280" s="277">
        <f>F272</f>
        <v>0</v>
      </c>
    </row>
    <row r="281" spans="1:6" x14ac:dyDescent="0.25">
      <c r="A281" s="123"/>
      <c r="B281" s="128"/>
      <c r="C281" s="127"/>
      <c r="D281" s="127"/>
      <c r="E281" s="133"/>
      <c r="F281" s="277"/>
    </row>
    <row r="282" spans="1:6" x14ac:dyDescent="0.25">
      <c r="A282" s="123"/>
      <c r="B282" s="128"/>
      <c r="C282" s="127"/>
      <c r="D282" s="127"/>
      <c r="E282" s="133"/>
      <c r="F282" s="277"/>
    </row>
    <row r="283" spans="1:6" ht="16.5" thickBot="1" x14ac:dyDescent="0.3">
      <c r="A283" s="123"/>
      <c r="B283" s="128"/>
      <c r="C283" s="147"/>
      <c r="D283" s="147"/>
      <c r="E283" s="148"/>
      <c r="F283" s="278"/>
    </row>
    <row r="284" spans="1:6" ht="30.75" thickBot="1" x14ac:dyDescent="0.3">
      <c r="A284" s="149"/>
      <c r="B284" s="150" t="s">
        <v>164</v>
      </c>
      <c r="C284" s="151"/>
      <c r="D284" s="151"/>
      <c r="E284" s="152"/>
      <c r="F284" s="279">
        <f>SUM(F276:F281)</f>
        <v>0</v>
      </c>
    </row>
    <row r="285" spans="1:6" ht="16.5" thickBot="1" x14ac:dyDescent="0.3">
      <c r="A285" s="142"/>
      <c r="B285" s="143"/>
      <c r="C285" s="153"/>
      <c r="D285" s="153"/>
      <c r="E285" s="154"/>
      <c r="F285" s="280"/>
    </row>
    <row r="286" spans="1:6" ht="30.75" thickTop="1" x14ac:dyDescent="0.25">
      <c r="A286" s="155" t="s">
        <v>24</v>
      </c>
      <c r="B286" s="156" t="s">
        <v>80</v>
      </c>
      <c r="C286" s="156" t="s">
        <v>81</v>
      </c>
      <c r="D286" s="157" t="s">
        <v>82</v>
      </c>
      <c r="E286" s="91" t="s">
        <v>83</v>
      </c>
      <c r="F286" s="267" t="s">
        <v>84</v>
      </c>
    </row>
    <row r="287" spans="1:6" x14ac:dyDescent="0.25">
      <c r="A287" s="123"/>
      <c r="B287" s="124" t="s">
        <v>165</v>
      </c>
      <c r="C287" s="125"/>
      <c r="D287" s="125"/>
      <c r="E287" s="146"/>
      <c r="F287" s="276"/>
    </row>
    <row r="288" spans="1:6" x14ac:dyDescent="0.25">
      <c r="A288" s="123"/>
      <c r="B288" s="128"/>
      <c r="C288" s="127"/>
      <c r="D288" s="127"/>
      <c r="E288" s="133"/>
      <c r="F288" s="277"/>
    </row>
    <row r="289" spans="1:6" x14ac:dyDescent="0.25">
      <c r="A289" s="123"/>
      <c r="B289" s="78" t="s">
        <v>166</v>
      </c>
      <c r="C289" s="127"/>
      <c r="D289" s="127"/>
      <c r="E289" s="133"/>
      <c r="F289" s="277"/>
    </row>
    <row r="290" spans="1:6" x14ac:dyDescent="0.25">
      <c r="A290" s="123"/>
      <c r="B290" s="78" t="s">
        <v>167</v>
      </c>
      <c r="C290" s="127"/>
      <c r="D290" s="127"/>
      <c r="E290" s="133"/>
      <c r="F290" s="277"/>
    </row>
    <row r="291" spans="1:6" x14ac:dyDescent="0.25">
      <c r="A291" s="123"/>
      <c r="B291" s="78"/>
      <c r="C291" s="127"/>
      <c r="D291" s="127"/>
      <c r="E291" s="93"/>
      <c r="F291" s="259"/>
    </row>
    <row r="292" spans="1:6" ht="17.25" x14ac:dyDescent="0.25">
      <c r="A292" s="123" t="s">
        <v>9</v>
      </c>
      <c r="B292" s="128" t="s">
        <v>366</v>
      </c>
      <c r="C292" s="130" t="s">
        <v>433</v>
      </c>
      <c r="D292" s="127">
        <f>8+18*0.23*0.23*4.2</f>
        <v>11.99924</v>
      </c>
      <c r="E292" s="93"/>
      <c r="F292" s="259">
        <f>E292*D292</f>
        <v>0</v>
      </c>
    </row>
    <row r="293" spans="1:6" x14ac:dyDescent="0.25">
      <c r="A293" s="123"/>
      <c r="B293" s="128"/>
      <c r="C293" s="127"/>
      <c r="D293" s="127"/>
      <c r="E293" s="93"/>
      <c r="F293" s="259">
        <f t="shared" ref="F293:F320" si="6">E293*D293</f>
        <v>0</v>
      </c>
    </row>
    <row r="294" spans="1:6" ht="17.25" x14ac:dyDescent="0.25">
      <c r="A294" s="123" t="s">
        <v>22</v>
      </c>
      <c r="B294" s="128" t="s">
        <v>168</v>
      </c>
      <c r="C294" s="130" t="s">
        <v>433</v>
      </c>
      <c r="D294" s="127">
        <v>1</v>
      </c>
      <c r="E294" s="93"/>
      <c r="F294" s="259">
        <f t="shared" si="6"/>
        <v>0</v>
      </c>
    </row>
    <row r="295" spans="1:6" x14ac:dyDescent="0.25">
      <c r="A295" s="123"/>
      <c r="B295" s="128"/>
      <c r="C295" s="127"/>
      <c r="D295" s="127"/>
      <c r="E295" s="133"/>
      <c r="F295" s="259"/>
    </row>
    <row r="296" spans="1:6" x14ac:dyDescent="0.25">
      <c r="A296" s="123"/>
      <c r="B296" s="78" t="s">
        <v>169</v>
      </c>
      <c r="C296" s="127"/>
      <c r="D296" s="127"/>
      <c r="E296" s="133"/>
      <c r="F296" s="259">
        <f t="shared" si="6"/>
        <v>0</v>
      </c>
    </row>
    <row r="297" spans="1:6" x14ac:dyDescent="0.25">
      <c r="A297" s="123"/>
      <c r="B297" s="78" t="s">
        <v>170</v>
      </c>
      <c r="C297" s="127"/>
      <c r="D297" s="127"/>
      <c r="E297" s="133"/>
      <c r="F297" s="259">
        <f t="shared" si="6"/>
        <v>0</v>
      </c>
    </row>
    <row r="298" spans="1:6" x14ac:dyDescent="0.25">
      <c r="A298" s="123"/>
      <c r="B298" s="78" t="s">
        <v>171</v>
      </c>
      <c r="C298" s="127"/>
      <c r="D298" s="127"/>
      <c r="E298" s="133"/>
      <c r="F298" s="259">
        <f t="shared" si="6"/>
        <v>0</v>
      </c>
    </row>
    <row r="299" spans="1:6" x14ac:dyDescent="0.25">
      <c r="A299" s="123"/>
      <c r="B299" s="78" t="s">
        <v>172</v>
      </c>
      <c r="C299" s="127"/>
      <c r="D299" s="127"/>
      <c r="E299" s="133"/>
      <c r="F299" s="259">
        <f t="shared" si="6"/>
        <v>0</v>
      </c>
    </row>
    <row r="300" spans="1:6" x14ac:dyDescent="0.25">
      <c r="A300" s="123"/>
      <c r="B300" s="131"/>
      <c r="C300" s="127"/>
      <c r="D300" s="127"/>
      <c r="E300" s="133"/>
      <c r="F300" s="259">
        <f t="shared" si="6"/>
        <v>0</v>
      </c>
    </row>
    <row r="301" spans="1:6" x14ac:dyDescent="0.25">
      <c r="A301" s="123" t="s">
        <v>25</v>
      </c>
      <c r="B301" s="128" t="s">
        <v>173</v>
      </c>
      <c r="C301" s="127" t="s">
        <v>77</v>
      </c>
      <c r="D301" s="127">
        <f>547+18*4*5.5*0.888</f>
        <v>898.64800000000002</v>
      </c>
      <c r="E301" s="93"/>
      <c r="F301" s="259">
        <f t="shared" si="6"/>
        <v>0</v>
      </c>
    </row>
    <row r="302" spans="1:6" x14ac:dyDescent="0.25">
      <c r="A302" s="123"/>
      <c r="B302" s="131"/>
      <c r="C302" s="127"/>
      <c r="D302" s="127"/>
      <c r="E302" s="133"/>
      <c r="F302" s="259">
        <f t="shared" si="6"/>
        <v>0</v>
      </c>
    </row>
    <row r="303" spans="1:6" x14ac:dyDescent="0.25">
      <c r="A303" s="123"/>
      <c r="B303" s="78" t="s">
        <v>53</v>
      </c>
      <c r="C303" s="127"/>
      <c r="D303" s="127"/>
      <c r="E303" s="133"/>
      <c r="F303" s="259">
        <f t="shared" si="6"/>
        <v>0</v>
      </c>
    </row>
    <row r="304" spans="1:6" x14ac:dyDescent="0.25">
      <c r="A304" s="123"/>
      <c r="B304" s="131"/>
      <c r="C304" s="127"/>
      <c r="D304" s="127"/>
      <c r="E304" s="133"/>
      <c r="F304" s="259">
        <f t="shared" si="6"/>
        <v>0</v>
      </c>
    </row>
    <row r="305" spans="1:6" x14ac:dyDescent="0.25">
      <c r="A305" s="123" t="s">
        <v>27</v>
      </c>
      <c r="B305" s="128" t="s">
        <v>174</v>
      </c>
      <c r="C305" s="127" t="s">
        <v>77</v>
      </c>
      <c r="D305" s="127">
        <f>289+15*18*0.65*0.365</f>
        <v>353.0575</v>
      </c>
      <c r="E305" s="93"/>
      <c r="F305" s="259">
        <f t="shared" si="6"/>
        <v>0</v>
      </c>
    </row>
    <row r="306" spans="1:6" x14ac:dyDescent="0.25">
      <c r="A306" s="123"/>
      <c r="B306" s="128"/>
      <c r="C306" s="127"/>
      <c r="D306" s="127"/>
      <c r="E306" s="133"/>
      <c r="F306" s="259">
        <f t="shared" si="6"/>
        <v>0</v>
      </c>
    </row>
    <row r="307" spans="1:6" x14ac:dyDescent="0.25">
      <c r="A307" s="123"/>
      <c r="B307" s="78" t="s">
        <v>175</v>
      </c>
      <c r="C307" s="127"/>
      <c r="D307" s="127"/>
      <c r="E307" s="133"/>
      <c r="F307" s="259">
        <f t="shared" si="6"/>
        <v>0</v>
      </c>
    </row>
    <row r="308" spans="1:6" x14ac:dyDescent="0.25">
      <c r="A308" s="123"/>
      <c r="B308" s="128"/>
      <c r="C308" s="127"/>
      <c r="D308" s="127"/>
      <c r="E308" s="93"/>
      <c r="F308" s="259">
        <f t="shared" si="6"/>
        <v>0</v>
      </c>
    </row>
    <row r="309" spans="1:6" ht="17.25" x14ac:dyDescent="0.25">
      <c r="A309" s="123" t="s">
        <v>36</v>
      </c>
      <c r="B309" s="128" t="s">
        <v>176</v>
      </c>
      <c r="C309" s="130" t="s">
        <v>432</v>
      </c>
      <c r="D309" s="127">
        <f>126</f>
        <v>126</v>
      </c>
      <c r="E309" s="93"/>
      <c r="F309" s="259">
        <f t="shared" si="6"/>
        <v>0</v>
      </c>
    </row>
    <row r="310" spans="1:6" x14ac:dyDescent="0.25">
      <c r="A310" s="123"/>
      <c r="B310" s="128"/>
      <c r="C310" s="127"/>
      <c r="D310" s="127"/>
      <c r="E310" s="133"/>
      <c r="F310" s="259">
        <f t="shared" si="6"/>
        <v>0</v>
      </c>
    </row>
    <row r="311" spans="1:6" x14ac:dyDescent="0.25">
      <c r="A311" s="123"/>
      <c r="B311" s="158"/>
      <c r="C311" s="127"/>
      <c r="D311" s="127"/>
      <c r="E311" s="133"/>
      <c r="F311" s="259">
        <f t="shared" si="6"/>
        <v>0</v>
      </c>
    </row>
    <row r="312" spans="1:6" x14ac:dyDescent="0.25">
      <c r="A312" s="123"/>
      <c r="B312" s="144" t="s">
        <v>177</v>
      </c>
      <c r="C312" s="127"/>
      <c r="D312" s="127"/>
      <c r="E312" s="133"/>
      <c r="F312" s="259">
        <f t="shared" si="6"/>
        <v>0</v>
      </c>
    </row>
    <row r="313" spans="1:6" x14ac:dyDescent="0.25">
      <c r="A313" s="123"/>
      <c r="B313" s="78" t="s">
        <v>178</v>
      </c>
      <c r="C313" s="127"/>
      <c r="D313" s="127"/>
      <c r="E313" s="133"/>
      <c r="F313" s="259">
        <f t="shared" si="6"/>
        <v>0</v>
      </c>
    </row>
    <row r="314" spans="1:6" x14ac:dyDescent="0.25">
      <c r="A314" s="123"/>
      <c r="B314" s="140" t="s">
        <v>179</v>
      </c>
      <c r="C314" s="127"/>
      <c r="D314" s="127"/>
      <c r="E314" s="133"/>
      <c r="F314" s="259">
        <f t="shared" si="6"/>
        <v>0</v>
      </c>
    </row>
    <row r="315" spans="1:6" x14ac:dyDescent="0.25">
      <c r="A315" s="123"/>
      <c r="B315" s="140" t="s">
        <v>180</v>
      </c>
      <c r="C315" s="127"/>
      <c r="D315" s="127"/>
      <c r="E315" s="133"/>
      <c r="F315" s="259">
        <f t="shared" si="6"/>
        <v>0</v>
      </c>
    </row>
    <row r="316" spans="1:6" x14ac:dyDescent="0.25">
      <c r="A316" s="123"/>
      <c r="B316" s="140"/>
      <c r="C316" s="127"/>
      <c r="D316" s="127"/>
      <c r="E316" s="133"/>
      <c r="F316" s="259">
        <f t="shared" si="6"/>
        <v>0</v>
      </c>
    </row>
    <row r="317" spans="1:6" x14ac:dyDescent="0.25">
      <c r="A317" s="123" t="s">
        <v>37</v>
      </c>
      <c r="B317" s="128" t="s">
        <v>67</v>
      </c>
      <c r="C317" s="127" t="s">
        <v>66</v>
      </c>
      <c r="D317" s="127"/>
      <c r="E317" s="93"/>
      <c r="F317" s="259">
        <f t="shared" si="6"/>
        <v>0</v>
      </c>
    </row>
    <row r="318" spans="1:6" x14ac:dyDescent="0.25">
      <c r="A318" s="123"/>
      <c r="B318" s="128"/>
      <c r="C318" s="127"/>
      <c r="D318" s="127"/>
      <c r="E318" s="133"/>
      <c r="F318" s="259">
        <f t="shared" si="6"/>
        <v>0</v>
      </c>
    </row>
    <row r="319" spans="1:6" x14ac:dyDescent="0.25">
      <c r="A319" s="123"/>
      <c r="B319" s="78" t="s">
        <v>181</v>
      </c>
      <c r="C319" s="127"/>
      <c r="D319" s="127"/>
      <c r="E319" s="133"/>
      <c r="F319" s="259">
        <f t="shared" si="6"/>
        <v>0</v>
      </c>
    </row>
    <row r="320" spans="1:6" x14ac:dyDescent="0.25">
      <c r="A320" s="123"/>
      <c r="B320" s="128"/>
      <c r="C320" s="127"/>
      <c r="D320" s="127"/>
      <c r="E320" s="133"/>
      <c r="F320" s="259">
        <f t="shared" si="6"/>
        <v>0</v>
      </c>
    </row>
    <row r="321" spans="1:6" ht="75" x14ac:dyDescent="0.25">
      <c r="A321" s="123" t="s">
        <v>39</v>
      </c>
      <c r="B321" s="129" t="s">
        <v>182</v>
      </c>
      <c r="C321" s="127" t="s">
        <v>54</v>
      </c>
      <c r="D321" s="127"/>
      <c r="E321" s="133"/>
      <c r="F321" s="277">
        <f>E321*D321</f>
        <v>0</v>
      </c>
    </row>
    <row r="322" spans="1:6" x14ac:dyDescent="0.25">
      <c r="A322" s="123"/>
      <c r="B322" s="128"/>
      <c r="C322" s="127"/>
      <c r="D322" s="127"/>
      <c r="E322" s="133"/>
      <c r="F322" s="277"/>
    </row>
    <row r="323" spans="1:6" ht="16.5" thickBot="1" x14ac:dyDescent="0.3">
      <c r="A323" s="123"/>
      <c r="B323" s="128"/>
      <c r="C323" s="127"/>
      <c r="D323" s="127"/>
      <c r="E323" s="133"/>
      <c r="F323" s="277"/>
    </row>
    <row r="324" spans="1:6" x14ac:dyDescent="0.25">
      <c r="A324" s="159"/>
      <c r="B324" s="160" t="s">
        <v>183</v>
      </c>
      <c r="C324" s="161"/>
      <c r="D324" s="161"/>
      <c r="E324" s="162"/>
      <c r="F324" s="281"/>
    </row>
    <row r="325" spans="1:6" ht="16.5" thickBot="1" x14ac:dyDescent="0.3">
      <c r="A325" s="142"/>
      <c r="B325" s="143" t="s">
        <v>184</v>
      </c>
      <c r="C325" s="137"/>
      <c r="D325" s="137"/>
      <c r="E325" s="163"/>
      <c r="F325" s="280">
        <f>SUM(F291:F322)</f>
        <v>0</v>
      </c>
    </row>
    <row r="326" spans="1:6" ht="30.75" thickTop="1" x14ac:dyDescent="0.25">
      <c r="A326" s="155" t="s">
        <v>24</v>
      </c>
      <c r="B326" s="156" t="s">
        <v>80</v>
      </c>
      <c r="C326" s="156" t="s">
        <v>81</v>
      </c>
      <c r="D326" s="157" t="s">
        <v>82</v>
      </c>
      <c r="E326" s="91" t="s">
        <v>83</v>
      </c>
      <c r="F326" s="267" t="s">
        <v>84</v>
      </c>
    </row>
    <row r="327" spans="1:6" x14ac:dyDescent="0.25">
      <c r="A327" s="164"/>
      <c r="B327" s="165"/>
      <c r="C327" s="165"/>
      <c r="D327" s="166"/>
      <c r="E327" s="167"/>
      <c r="F327" s="282"/>
    </row>
    <row r="328" spans="1:6" x14ac:dyDescent="0.25">
      <c r="A328" s="123"/>
      <c r="B328" s="64" t="s">
        <v>185</v>
      </c>
      <c r="C328" s="127"/>
      <c r="D328" s="127"/>
      <c r="E328" s="168"/>
      <c r="F328" s="277"/>
    </row>
    <row r="329" spans="1:6" x14ac:dyDescent="0.25">
      <c r="A329" s="123"/>
      <c r="B329" s="128"/>
      <c r="C329" s="127"/>
      <c r="D329" s="127"/>
      <c r="E329" s="133"/>
      <c r="F329" s="277"/>
    </row>
    <row r="330" spans="1:6" ht="17.25" x14ac:dyDescent="0.25">
      <c r="A330" s="123"/>
      <c r="B330" s="78" t="s">
        <v>436</v>
      </c>
      <c r="C330" s="127"/>
      <c r="D330" s="127"/>
      <c r="E330" s="168"/>
      <c r="F330" s="277"/>
    </row>
    <row r="331" spans="1:6" x14ac:dyDescent="0.25">
      <c r="A331" s="123"/>
      <c r="B331" s="78" t="s">
        <v>143</v>
      </c>
      <c r="C331" s="127"/>
      <c r="D331" s="127"/>
      <c r="E331" s="133"/>
      <c r="F331" s="277"/>
    </row>
    <row r="332" spans="1:6" x14ac:dyDescent="0.25">
      <c r="A332" s="123"/>
      <c r="B332" s="78" t="s">
        <v>186</v>
      </c>
      <c r="C332" s="127"/>
      <c r="D332" s="127"/>
      <c r="E332" s="133"/>
      <c r="F332" s="277"/>
    </row>
    <row r="333" spans="1:6" x14ac:dyDescent="0.25">
      <c r="A333" s="123"/>
      <c r="B333" s="78"/>
      <c r="C333" s="127"/>
      <c r="D333" s="127"/>
      <c r="E333" s="133"/>
      <c r="F333" s="277"/>
    </row>
    <row r="334" spans="1:6" ht="17.25" x14ac:dyDescent="0.25">
      <c r="A334" s="123" t="s">
        <v>9</v>
      </c>
      <c r="B334" s="128" t="s">
        <v>144</v>
      </c>
      <c r="C334" s="130" t="s">
        <v>432</v>
      </c>
      <c r="D334" s="127">
        <v>193</v>
      </c>
      <c r="E334" s="93"/>
      <c r="F334" s="259">
        <f>E334*D334</f>
        <v>0</v>
      </c>
    </row>
    <row r="335" spans="1:6" x14ac:dyDescent="0.25">
      <c r="A335" s="123"/>
      <c r="B335" s="128"/>
      <c r="C335" s="127"/>
      <c r="D335" s="127"/>
      <c r="E335" s="133"/>
      <c r="F335" s="259">
        <f t="shared" ref="F335:F348" si="7">E335*D335</f>
        <v>0</v>
      </c>
    </row>
    <row r="336" spans="1:6" ht="17.25" x14ac:dyDescent="0.25">
      <c r="A336" s="123" t="s">
        <v>22</v>
      </c>
      <c r="B336" s="128" t="s">
        <v>187</v>
      </c>
      <c r="C336" s="130" t="s">
        <v>432</v>
      </c>
      <c r="D336" s="127">
        <v>166</v>
      </c>
      <c r="E336" s="93"/>
      <c r="F336" s="259">
        <f t="shared" si="7"/>
        <v>0</v>
      </c>
    </row>
    <row r="337" spans="1:6" x14ac:dyDescent="0.25">
      <c r="A337" s="123"/>
      <c r="B337" s="128"/>
      <c r="C337" s="127"/>
      <c r="D337" s="127"/>
      <c r="E337" s="93"/>
      <c r="F337" s="259">
        <f t="shared" si="7"/>
        <v>0</v>
      </c>
    </row>
    <row r="338" spans="1:6" x14ac:dyDescent="0.25">
      <c r="A338" s="123" t="s">
        <v>25</v>
      </c>
      <c r="B338" s="128" t="s">
        <v>188</v>
      </c>
      <c r="C338" s="127"/>
      <c r="D338" s="127"/>
      <c r="E338" s="133"/>
      <c r="F338" s="259">
        <f t="shared" si="7"/>
        <v>0</v>
      </c>
    </row>
    <row r="339" spans="1:6" x14ac:dyDescent="0.25">
      <c r="A339" s="123"/>
      <c r="B339" s="128" t="s">
        <v>189</v>
      </c>
      <c r="C339" s="127" t="s">
        <v>66</v>
      </c>
      <c r="D339" s="127">
        <v>66</v>
      </c>
      <c r="E339" s="93"/>
      <c r="F339" s="259">
        <f t="shared" si="7"/>
        <v>0</v>
      </c>
    </row>
    <row r="340" spans="1:6" x14ac:dyDescent="0.25">
      <c r="A340" s="123"/>
      <c r="B340" s="128"/>
      <c r="C340" s="127"/>
      <c r="D340" s="127"/>
      <c r="E340" s="133"/>
      <c r="F340" s="259">
        <f t="shared" si="7"/>
        <v>0</v>
      </c>
    </row>
    <row r="341" spans="1:6" ht="17.25" x14ac:dyDescent="0.25">
      <c r="A341" s="123"/>
      <c r="B341" s="78" t="s">
        <v>437</v>
      </c>
      <c r="C341" s="127"/>
      <c r="D341" s="127"/>
      <c r="E341" s="133"/>
      <c r="F341" s="259">
        <f t="shared" si="7"/>
        <v>0</v>
      </c>
    </row>
    <row r="342" spans="1:6" x14ac:dyDescent="0.25">
      <c r="A342" s="123"/>
      <c r="B342" s="78" t="s">
        <v>190</v>
      </c>
      <c r="C342" s="127"/>
      <c r="D342" s="127"/>
      <c r="E342" s="133"/>
      <c r="F342" s="259">
        <f t="shared" si="7"/>
        <v>0</v>
      </c>
    </row>
    <row r="343" spans="1:6" x14ac:dyDescent="0.25">
      <c r="A343" s="123"/>
      <c r="B343" s="78" t="s">
        <v>191</v>
      </c>
      <c r="C343" s="127"/>
      <c r="D343" s="127"/>
      <c r="E343" s="133"/>
      <c r="F343" s="259">
        <f t="shared" si="7"/>
        <v>0</v>
      </c>
    </row>
    <row r="344" spans="1:6" x14ac:dyDescent="0.25">
      <c r="A344" s="123"/>
      <c r="B344" s="128"/>
      <c r="C344" s="127"/>
      <c r="D344" s="127"/>
      <c r="E344" s="133"/>
      <c r="F344" s="259">
        <f t="shared" si="7"/>
        <v>0</v>
      </c>
    </row>
    <row r="345" spans="1:6" x14ac:dyDescent="0.25">
      <c r="A345" s="123" t="s">
        <v>27</v>
      </c>
      <c r="B345" s="128" t="s">
        <v>342</v>
      </c>
      <c r="C345" s="127" t="s">
        <v>78</v>
      </c>
      <c r="D345" s="127">
        <v>4</v>
      </c>
      <c r="E345" s="93"/>
      <c r="F345" s="259">
        <f t="shared" si="7"/>
        <v>0</v>
      </c>
    </row>
    <row r="346" spans="1:6" x14ac:dyDescent="0.25">
      <c r="A346" s="123"/>
      <c r="B346" s="128"/>
      <c r="C346" s="127"/>
      <c r="D346" s="127"/>
      <c r="E346" s="133"/>
      <c r="F346" s="259">
        <f t="shared" si="7"/>
        <v>0</v>
      </c>
    </row>
    <row r="347" spans="1:6" x14ac:dyDescent="0.25">
      <c r="A347" s="123"/>
      <c r="B347" s="128"/>
      <c r="C347" s="127"/>
      <c r="D347" s="127"/>
      <c r="E347" s="133"/>
      <c r="F347" s="259">
        <f t="shared" si="7"/>
        <v>0</v>
      </c>
    </row>
    <row r="348" spans="1:6" x14ac:dyDescent="0.25">
      <c r="A348" s="123"/>
      <c r="B348" s="128"/>
      <c r="C348" s="127"/>
      <c r="D348" s="127"/>
      <c r="E348" s="133"/>
      <c r="F348" s="259">
        <f t="shared" si="7"/>
        <v>0</v>
      </c>
    </row>
    <row r="349" spans="1:6" ht="16.5" thickBot="1" x14ac:dyDescent="0.3">
      <c r="A349" s="123"/>
      <c r="B349" s="131"/>
      <c r="C349" s="147"/>
      <c r="D349" s="147"/>
      <c r="E349" s="148"/>
      <c r="F349" s="278"/>
    </row>
    <row r="350" spans="1:6" x14ac:dyDescent="0.25">
      <c r="A350" s="159"/>
      <c r="B350" s="160" t="s">
        <v>192</v>
      </c>
      <c r="C350" s="161"/>
      <c r="D350" s="161"/>
      <c r="E350" s="162"/>
      <c r="F350" s="281"/>
    </row>
    <row r="351" spans="1:6" ht="16.5" thickBot="1" x14ac:dyDescent="0.3">
      <c r="A351" s="142"/>
      <c r="B351" s="143" t="s">
        <v>184</v>
      </c>
      <c r="C351" s="137"/>
      <c r="D351" s="137"/>
      <c r="E351" s="163"/>
      <c r="F351" s="280">
        <f>SUM(F334:F348)</f>
        <v>0</v>
      </c>
    </row>
    <row r="352" spans="1:6" ht="30.75" thickTop="1" x14ac:dyDescent="0.25">
      <c r="A352" s="155" t="s">
        <v>24</v>
      </c>
      <c r="B352" s="156" t="s">
        <v>80</v>
      </c>
      <c r="C352" s="156" t="s">
        <v>81</v>
      </c>
      <c r="D352" s="157" t="s">
        <v>82</v>
      </c>
      <c r="E352" s="91" t="s">
        <v>83</v>
      </c>
      <c r="F352" s="267" t="s">
        <v>84</v>
      </c>
    </row>
    <row r="353" spans="1:6" x14ac:dyDescent="0.25">
      <c r="A353" s="123"/>
      <c r="B353" s="139"/>
      <c r="C353" s="125"/>
      <c r="D353" s="125"/>
      <c r="E353" s="146"/>
      <c r="F353" s="276"/>
    </row>
    <row r="354" spans="1:6" x14ac:dyDescent="0.25">
      <c r="A354" s="123"/>
      <c r="B354" s="131" t="s">
        <v>193</v>
      </c>
      <c r="C354" s="127"/>
      <c r="D354" s="127"/>
      <c r="E354" s="133"/>
      <c r="F354" s="277"/>
    </row>
    <row r="355" spans="1:6" x14ac:dyDescent="0.25">
      <c r="A355" s="123"/>
      <c r="B355" s="131"/>
      <c r="C355" s="127"/>
      <c r="D355" s="127"/>
      <c r="E355" s="133"/>
      <c r="F355" s="277"/>
    </row>
    <row r="356" spans="1:6" x14ac:dyDescent="0.25">
      <c r="A356" s="123"/>
      <c r="B356" s="78" t="s">
        <v>55</v>
      </c>
      <c r="C356" s="127"/>
      <c r="D356" s="127"/>
      <c r="E356" s="133"/>
      <c r="F356" s="277"/>
    </row>
    <row r="357" spans="1:6" x14ac:dyDescent="0.25">
      <c r="A357" s="123"/>
      <c r="B357" s="78"/>
      <c r="C357" s="127"/>
      <c r="D357" s="127"/>
      <c r="E357" s="133"/>
      <c r="F357" s="277"/>
    </row>
    <row r="358" spans="1:6" x14ac:dyDescent="0.25">
      <c r="A358" s="123"/>
      <c r="B358" s="78" t="s">
        <v>194</v>
      </c>
      <c r="C358" s="127"/>
      <c r="D358" s="127"/>
      <c r="E358" s="133"/>
      <c r="F358" s="277"/>
    </row>
    <row r="359" spans="1:6" x14ac:dyDescent="0.25">
      <c r="A359" s="123"/>
      <c r="B359" s="78" t="s">
        <v>195</v>
      </c>
      <c r="C359" s="127"/>
      <c r="D359" s="127"/>
      <c r="E359" s="133"/>
      <c r="F359" s="277"/>
    </row>
    <row r="360" spans="1:6" x14ac:dyDescent="0.25">
      <c r="A360" s="123"/>
      <c r="B360" s="78"/>
      <c r="C360" s="127"/>
      <c r="D360" s="127"/>
      <c r="E360" s="133"/>
      <c r="F360" s="277"/>
    </row>
    <row r="361" spans="1:6" x14ac:dyDescent="0.25">
      <c r="A361" s="123"/>
      <c r="B361" s="78" t="s">
        <v>359</v>
      </c>
      <c r="C361" s="127"/>
      <c r="D361" s="127"/>
      <c r="E361" s="133"/>
      <c r="F361" s="277"/>
    </row>
    <row r="362" spans="1:6" x14ac:dyDescent="0.25">
      <c r="A362" s="123"/>
      <c r="B362" s="78" t="s">
        <v>196</v>
      </c>
      <c r="C362" s="127"/>
      <c r="D362" s="127"/>
      <c r="E362" s="133"/>
      <c r="F362" s="277"/>
    </row>
    <row r="363" spans="1:6" x14ac:dyDescent="0.25">
      <c r="A363" s="123"/>
      <c r="B363" s="128"/>
      <c r="C363" s="127"/>
      <c r="D363" s="127"/>
      <c r="E363" s="133"/>
      <c r="F363" s="277"/>
    </row>
    <row r="364" spans="1:6" x14ac:dyDescent="0.25">
      <c r="A364" s="123" t="s">
        <v>9</v>
      </c>
      <c r="B364" s="128" t="s">
        <v>197</v>
      </c>
      <c r="C364" s="127" t="s">
        <v>66</v>
      </c>
      <c r="D364" s="127">
        <v>185</v>
      </c>
      <c r="E364" s="93"/>
      <c r="F364" s="259">
        <f>E364*D364</f>
        <v>0</v>
      </c>
    </row>
    <row r="365" spans="1:6" x14ac:dyDescent="0.25">
      <c r="A365" s="123"/>
      <c r="B365" s="128"/>
      <c r="C365" s="127"/>
      <c r="D365" s="127"/>
      <c r="E365" s="133"/>
      <c r="F365" s="259">
        <f t="shared" ref="F365:F374" si="8">E365*D365</f>
        <v>0</v>
      </c>
    </row>
    <row r="366" spans="1:6" x14ac:dyDescent="0.25">
      <c r="A366" s="123" t="s">
        <v>22</v>
      </c>
      <c r="B366" s="128" t="s">
        <v>56</v>
      </c>
      <c r="C366" s="127" t="s">
        <v>66</v>
      </c>
      <c r="D366" s="127">
        <v>163</v>
      </c>
      <c r="E366" s="93"/>
      <c r="F366" s="259">
        <f t="shared" si="8"/>
        <v>0</v>
      </c>
    </row>
    <row r="367" spans="1:6" x14ac:dyDescent="0.25">
      <c r="A367" s="123"/>
      <c r="B367" s="128"/>
      <c r="C367" s="127"/>
      <c r="D367" s="127"/>
      <c r="E367" s="133"/>
      <c r="F367" s="259">
        <f t="shared" si="8"/>
        <v>0</v>
      </c>
    </row>
    <row r="368" spans="1:6" x14ac:dyDescent="0.25">
      <c r="A368" s="123" t="s">
        <v>25</v>
      </c>
      <c r="B368" s="128" t="s">
        <v>57</v>
      </c>
      <c r="C368" s="127" t="s">
        <v>66</v>
      </c>
      <c r="D368" s="127">
        <v>132</v>
      </c>
      <c r="E368" s="93"/>
      <c r="F368" s="259">
        <f t="shared" si="8"/>
        <v>0</v>
      </c>
    </row>
    <row r="369" spans="1:6" x14ac:dyDescent="0.25">
      <c r="A369" s="123"/>
      <c r="B369" s="128"/>
      <c r="C369" s="127"/>
      <c r="D369" s="127"/>
      <c r="E369" s="133"/>
      <c r="F369" s="259">
        <f t="shared" si="8"/>
        <v>0</v>
      </c>
    </row>
    <row r="370" spans="1:6" x14ac:dyDescent="0.25">
      <c r="A370" s="123"/>
      <c r="B370" s="169" t="s">
        <v>344</v>
      </c>
      <c r="C370" s="127"/>
      <c r="D370" s="127"/>
      <c r="E370" s="133"/>
      <c r="F370" s="259">
        <f t="shared" si="8"/>
        <v>0</v>
      </c>
    </row>
    <row r="371" spans="1:6" x14ac:dyDescent="0.25">
      <c r="A371" s="123"/>
      <c r="B371" s="128"/>
      <c r="C371" s="127"/>
      <c r="D371" s="127"/>
      <c r="E371" s="133"/>
      <c r="F371" s="259">
        <f t="shared" si="8"/>
        <v>0</v>
      </c>
    </row>
    <row r="372" spans="1:6" x14ac:dyDescent="0.25">
      <c r="A372" s="123" t="s">
        <v>27</v>
      </c>
      <c r="B372" s="128" t="s">
        <v>58</v>
      </c>
      <c r="C372" s="127" t="s">
        <v>66</v>
      </c>
      <c r="D372" s="127">
        <v>264</v>
      </c>
      <c r="E372" s="93"/>
      <c r="F372" s="259">
        <f t="shared" si="8"/>
        <v>0</v>
      </c>
    </row>
    <row r="373" spans="1:6" x14ac:dyDescent="0.25">
      <c r="A373" s="123"/>
      <c r="B373" s="128"/>
      <c r="C373" s="127"/>
      <c r="D373" s="127"/>
      <c r="E373" s="133"/>
      <c r="F373" s="259">
        <f t="shared" si="8"/>
        <v>0</v>
      </c>
    </row>
    <row r="374" spans="1:6" x14ac:dyDescent="0.25">
      <c r="A374" s="123" t="s">
        <v>36</v>
      </c>
      <c r="B374" s="128" t="s">
        <v>59</v>
      </c>
      <c r="C374" s="127" t="s">
        <v>66</v>
      </c>
      <c r="D374" s="127">
        <v>82</v>
      </c>
      <c r="E374" s="93"/>
      <c r="F374" s="259">
        <f t="shared" si="8"/>
        <v>0</v>
      </c>
    </row>
    <row r="375" spans="1:6" x14ac:dyDescent="0.25">
      <c r="A375" s="123"/>
      <c r="B375" s="128"/>
      <c r="C375" s="127"/>
      <c r="D375" s="127"/>
      <c r="E375" s="133"/>
      <c r="F375" s="277"/>
    </row>
    <row r="376" spans="1:6" x14ac:dyDescent="0.25">
      <c r="A376" s="170" t="s">
        <v>37</v>
      </c>
      <c r="B376" s="171" t="s">
        <v>198</v>
      </c>
      <c r="C376" s="172" t="s">
        <v>66</v>
      </c>
      <c r="D376" s="172"/>
      <c r="E376" s="93"/>
      <c r="F376" s="277">
        <f>E376*D376</f>
        <v>0</v>
      </c>
    </row>
    <row r="377" spans="1:6" x14ac:dyDescent="0.25">
      <c r="A377" s="123"/>
      <c r="B377" s="128"/>
      <c r="C377" s="127"/>
      <c r="D377" s="127"/>
      <c r="E377" s="133"/>
      <c r="F377" s="277"/>
    </row>
    <row r="378" spans="1:6" x14ac:dyDescent="0.25">
      <c r="A378" s="123"/>
      <c r="B378" s="128"/>
      <c r="C378" s="127"/>
      <c r="D378" s="127"/>
      <c r="E378" s="133"/>
      <c r="F378" s="277"/>
    </row>
    <row r="379" spans="1:6" x14ac:dyDescent="0.25">
      <c r="A379" s="123"/>
      <c r="B379" s="128"/>
      <c r="C379" s="127"/>
      <c r="D379" s="127"/>
      <c r="E379" s="133"/>
      <c r="F379" s="277"/>
    </row>
    <row r="380" spans="1:6" ht="16.5" thickBot="1" x14ac:dyDescent="0.3">
      <c r="A380" s="123"/>
      <c r="B380" s="128"/>
      <c r="C380" s="127"/>
      <c r="D380" s="127"/>
      <c r="E380" s="133"/>
      <c r="F380" s="277"/>
    </row>
    <row r="381" spans="1:6" x14ac:dyDescent="0.25">
      <c r="A381" s="173"/>
      <c r="B381" s="160" t="s">
        <v>199</v>
      </c>
      <c r="C381" s="161"/>
      <c r="D381" s="161"/>
      <c r="E381" s="174"/>
      <c r="F381" s="281"/>
    </row>
    <row r="382" spans="1:6" ht="16.5" thickBot="1" x14ac:dyDescent="0.3">
      <c r="A382" s="142"/>
      <c r="B382" s="143" t="s">
        <v>184</v>
      </c>
      <c r="C382" s="153"/>
      <c r="D382" s="153"/>
      <c r="E382" s="154"/>
      <c r="F382" s="280">
        <f>SUM(F364:F377)</f>
        <v>0</v>
      </c>
    </row>
    <row r="383" spans="1:6" ht="30.75" thickTop="1" x14ac:dyDescent="0.25">
      <c r="A383" s="155" t="s">
        <v>24</v>
      </c>
      <c r="B383" s="156" t="s">
        <v>80</v>
      </c>
      <c r="C383" s="156" t="s">
        <v>81</v>
      </c>
      <c r="D383" s="157" t="s">
        <v>82</v>
      </c>
      <c r="E383" s="91" t="s">
        <v>83</v>
      </c>
      <c r="F383" s="267" t="s">
        <v>84</v>
      </c>
    </row>
    <row r="384" spans="1:6" x14ac:dyDescent="0.25">
      <c r="A384" s="123"/>
      <c r="B384" s="139"/>
      <c r="C384" s="125"/>
      <c r="D384" s="125"/>
      <c r="E384" s="146"/>
      <c r="F384" s="276"/>
    </row>
    <row r="385" spans="1:6" x14ac:dyDescent="0.25">
      <c r="A385" s="123"/>
      <c r="B385" s="131" t="s">
        <v>200</v>
      </c>
      <c r="C385" s="127"/>
      <c r="D385" s="127"/>
      <c r="E385" s="133"/>
      <c r="F385" s="277"/>
    </row>
    <row r="386" spans="1:6" x14ac:dyDescent="0.25">
      <c r="A386" s="123"/>
      <c r="B386" s="128"/>
      <c r="C386" s="127"/>
      <c r="D386" s="127"/>
      <c r="E386" s="133"/>
      <c r="F386" s="277"/>
    </row>
    <row r="387" spans="1:6" x14ac:dyDescent="0.25">
      <c r="A387" s="123"/>
      <c r="B387" s="78" t="s">
        <v>201</v>
      </c>
      <c r="C387" s="127"/>
      <c r="D387" s="127"/>
      <c r="E387" s="133"/>
      <c r="F387" s="277"/>
    </row>
    <row r="388" spans="1:6" x14ac:dyDescent="0.25">
      <c r="A388" s="123"/>
      <c r="B388" s="78" t="s">
        <v>202</v>
      </c>
      <c r="C388" s="127"/>
      <c r="D388" s="127"/>
      <c r="E388" s="133"/>
      <c r="F388" s="277"/>
    </row>
    <row r="389" spans="1:6" x14ac:dyDescent="0.25">
      <c r="A389" s="123"/>
      <c r="B389" s="78" t="s">
        <v>203</v>
      </c>
      <c r="C389" s="127"/>
      <c r="D389" s="127"/>
      <c r="E389" s="133"/>
      <c r="F389" s="277"/>
    </row>
    <row r="390" spans="1:6" x14ac:dyDescent="0.25">
      <c r="A390" s="123"/>
      <c r="B390" s="128"/>
      <c r="C390" s="127"/>
      <c r="D390" s="127"/>
      <c r="E390" s="133"/>
      <c r="F390" s="277"/>
    </row>
    <row r="391" spans="1:6" x14ac:dyDescent="0.25">
      <c r="A391" s="175" t="s">
        <v>9</v>
      </c>
      <c r="B391" s="176" t="s">
        <v>204</v>
      </c>
      <c r="C391" s="127"/>
      <c r="D391" s="127"/>
      <c r="E391" s="133"/>
      <c r="F391" s="277"/>
    </row>
    <row r="392" spans="1:6" x14ac:dyDescent="0.25">
      <c r="A392" s="175"/>
      <c r="B392" s="176" t="s">
        <v>205</v>
      </c>
      <c r="C392" s="127"/>
      <c r="D392" s="127"/>
      <c r="E392" s="133"/>
      <c r="F392" s="277"/>
    </row>
    <row r="393" spans="1:6" ht="17.25" x14ac:dyDescent="0.25">
      <c r="A393" s="175"/>
      <c r="B393" s="176" t="s">
        <v>438</v>
      </c>
      <c r="C393" s="127" t="s">
        <v>78</v>
      </c>
      <c r="D393" s="127">
        <v>10</v>
      </c>
      <c r="E393" s="93"/>
      <c r="F393" s="259">
        <f>E393*D393</f>
        <v>0</v>
      </c>
    </row>
    <row r="394" spans="1:6" x14ac:dyDescent="0.25">
      <c r="A394" s="175"/>
      <c r="B394" s="176"/>
      <c r="C394" s="127"/>
      <c r="D394" s="127"/>
      <c r="E394" s="133"/>
      <c r="F394" s="259">
        <f t="shared" ref="F394:F438" si="9">E394*D394</f>
        <v>0</v>
      </c>
    </row>
    <row r="395" spans="1:6" ht="60" x14ac:dyDescent="0.25">
      <c r="A395" s="175" t="s">
        <v>22</v>
      </c>
      <c r="B395" s="177" t="s">
        <v>369</v>
      </c>
      <c r="C395" s="127" t="s">
        <v>78</v>
      </c>
      <c r="D395" s="127">
        <v>2</v>
      </c>
      <c r="E395" s="93"/>
      <c r="F395" s="259">
        <f t="shared" si="9"/>
        <v>0</v>
      </c>
    </row>
    <row r="396" spans="1:6" x14ac:dyDescent="0.25">
      <c r="A396" s="175"/>
      <c r="B396" s="176"/>
      <c r="C396" s="127"/>
      <c r="D396" s="127"/>
      <c r="E396" s="133"/>
      <c r="F396" s="259">
        <f t="shared" si="9"/>
        <v>0</v>
      </c>
    </row>
    <row r="397" spans="1:6" x14ac:dyDescent="0.25">
      <c r="A397" s="123"/>
      <c r="B397" s="128"/>
      <c r="C397" s="127"/>
      <c r="D397" s="127"/>
      <c r="E397" s="133"/>
      <c r="F397" s="259">
        <f t="shared" si="9"/>
        <v>0</v>
      </c>
    </row>
    <row r="398" spans="1:6" x14ac:dyDescent="0.25">
      <c r="A398" s="123"/>
      <c r="B398" s="78" t="s">
        <v>68</v>
      </c>
      <c r="C398" s="127"/>
      <c r="D398" s="127"/>
      <c r="E398" s="133"/>
      <c r="F398" s="259">
        <f t="shared" si="9"/>
        <v>0</v>
      </c>
    </row>
    <row r="399" spans="1:6" x14ac:dyDescent="0.25">
      <c r="A399" s="123"/>
      <c r="B399" s="128"/>
      <c r="C399" s="127"/>
      <c r="D399" s="127"/>
      <c r="E399" s="133"/>
      <c r="F399" s="259">
        <f t="shared" si="9"/>
        <v>0</v>
      </c>
    </row>
    <row r="400" spans="1:6" x14ac:dyDescent="0.25">
      <c r="A400" s="123" t="s">
        <v>25</v>
      </c>
      <c r="B400" s="128" t="s">
        <v>69</v>
      </c>
      <c r="C400" s="127" t="s">
        <v>78</v>
      </c>
      <c r="D400" s="127">
        <v>22</v>
      </c>
      <c r="E400" s="93"/>
      <c r="F400" s="259">
        <f t="shared" si="9"/>
        <v>0</v>
      </c>
    </row>
    <row r="401" spans="1:6" x14ac:dyDescent="0.25">
      <c r="A401" s="123"/>
      <c r="B401" s="128"/>
      <c r="C401" s="127"/>
      <c r="D401" s="127"/>
      <c r="E401" s="133"/>
      <c r="F401" s="259">
        <f t="shared" si="9"/>
        <v>0</v>
      </c>
    </row>
    <row r="402" spans="1:6" x14ac:dyDescent="0.25">
      <c r="A402" s="123" t="s">
        <v>27</v>
      </c>
      <c r="B402" s="128" t="s">
        <v>70</v>
      </c>
      <c r="C402" s="127" t="s">
        <v>78</v>
      </c>
      <c r="D402" s="127">
        <v>22</v>
      </c>
      <c r="E402" s="93"/>
      <c r="F402" s="259">
        <f t="shared" si="9"/>
        <v>0</v>
      </c>
    </row>
    <row r="403" spans="1:6" x14ac:dyDescent="0.25">
      <c r="A403" s="123"/>
      <c r="B403" s="128"/>
      <c r="C403" s="127"/>
      <c r="D403" s="127"/>
      <c r="E403" s="133"/>
      <c r="F403" s="259">
        <f t="shared" si="9"/>
        <v>0</v>
      </c>
    </row>
    <row r="404" spans="1:6" x14ac:dyDescent="0.25">
      <c r="A404" s="123"/>
      <c r="B404" s="78" t="s">
        <v>206</v>
      </c>
      <c r="C404" s="127"/>
      <c r="D404" s="127"/>
      <c r="E404" s="133"/>
      <c r="F404" s="259">
        <f t="shared" si="9"/>
        <v>0</v>
      </c>
    </row>
    <row r="405" spans="1:6" x14ac:dyDescent="0.25">
      <c r="A405" s="123"/>
      <c r="B405" s="128"/>
      <c r="C405" s="127"/>
      <c r="D405" s="127"/>
      <c r="E405" s="133"/>
      <c r="F405" s="259">
        <f t="shared" si="9"/>
        <v>0</v>
      </c>
    </row>
    <row r="406" spans="1:6" ht="17.25" x14ac:dyDescent="0.25">
      <c r="A406" s="123" t="s">
        <v>36</v>
      </c>
      <c r="B406" s="128" t="s">
        <v>439</v>
      </c>
      <c r="C406" s="127"/>
      <c r="D406" s="127"/>
      <c r="E406" s="133"/>
      <c r="F406" s="259">
        <f t="shared" si="9"/>
        <v>0</v>
      </c>
    </row>
    <row r="407" spans="1:6" ht="17.25" x14ac:dyDescent="0.25">
      <c r="A407" s="123"/>
      <c r="B407" s="128" t="s">
        <v>207</v>
      </c>
      <c r="C407" s="130" t="s">
        <v>432</v>
      </c>
      <c r="D407" s="127">
        <v>28</v>
      </c>
      <c r="E407" s="93"/>
      <c r="F407" s="259">
        <f t="shared" si="9"/>
        <v>0</v>
      </c>
    </row>
    <row r="408" spans="1:6" x14ac:dyDescent="0.25">
      <c r="A408" s="123"/>
      <c r="B408" s="128"/>
      <c r="C408" s="130"/>
      <c r="D408" s="127"/>
      <c r="E408" s="93"/>
      <c r="F408" s="259"/>
    </row>
    <row r="409" spans="1:6" ht="17.25" x14ac:dyDescent="0.25">
      <c r="A409" s="123" t="s">
        <v>372</v>
      </c>
      <c r="B409" s="128" t="s">
        <v>373</v>
      </c>
      <c r="C409" s="127" t="s">
        <v>432</v>
      </c>
      <c r="D409" s="178">
        <f>2*0.6*0.6</f>
        <v>0.72</v>
      </c>
      <c r="E409" s="93"/>
      <c r="F409" s="259">
        <f t="shared" si="9"/>
        <v>0</v>
      </c>
    </row>
    <row r="410" spans="1:6" x14ac:dyDescent="0.25">
      <c r="A410" s="123"/>
      <c r="B410" s="128"/>
      <c r="C410" s="127"/>
      <c r="D410" s="127"/>
      <c r="E410" s="133"/>
      <c r="F410" s="259"/>
    </row>
    <row r="411" spans="1:6" x14ac:dyDescent="0.25">
      <c r="A411" s="123"/>
      <c r="B411" s="78" t="s">
        <v>71</v>
      </c>
      <c r="C411" s="127"/>
      <c r="D411" s="127"/>
      <c r="E411" s="133"/>
      <c r="F411" s="259">
        <f t="shared" si="9"/>
        <v>0</v>
      </c>
    </row>
    <row r="412" spans="1:6" x14ac:dyDescent="0.25">
      <c r="A412" s="123"/>
      <c r="B412" s="128"/>
      <c r="C412" s="127"/>
      <c r="D412" s="127"/>
      <c r="E412" s="133"/>
      <c r="F412" s="259">
        <f t="shared" si="9"/>
        <v>0</v>
      </c>
    </row>
    <row r="413" spans="1:6" x14ac:dyDescent="0.25">
      <c r="A413" s="123"/>
      <c r="B413" s="131" t="s">
        <v>208</v>
      </c>
      <c r="C413" s="127"/>
      <c r="D413" s="127"/>
      <c r="E413" s="133"/>
      <c r="F413" s="259">
        <f t="shared" si="9"/>
        <v>0</v>
      </c>
    </row>
    <row r="414" spans="1:6" x14ac:dyDescent="0.25">
      <c r="A414" s="123"/>
      <c r="B414" s="131" t="s">
        <v>209</v>
      </c>
      <c r="C414" s="127"/>
      <c r="D414" s="127"/>
      <c r="E414" s="133"/>
      <c r="F414" s="259">
        <f t="shared" si="9"/>
        <v>0</v>
      </c>
    </row>
    <row r="415" spans="1:6" x14ac:dyDescent="0.25">
      <c r="A415" s="123"/>
      <c r="B415" s="128"/>
      <c r="C415" s="127"/>
      <c r="D415" s="127"/>
      <c r="E415" s="133"/>
      <c r="F415" s="259">
        <f t="shared" si="9"/>
        <v>0</v>
      </c>
    </row>
    <row r="416" spans="1:6" ht="17.25" x14ac:dyDescent="0.25">
      <c r="A416" s="123" t="s">
        <v>38</v>
      </c>
      <c r="B416" s="158" t="s">
        <v>72</v>
      </c>
      <c r="C416" s="130" t="s">
        <v>432</v>
      </c>
      <c r="D416" s="127">
        <v>20</v>
      </c>
      <c r="E416" s="93"/>
      <c r="F416" s="259">
        <f t="shared" si="9"/>
        <v>0</v>
      </c>
    </row>
    <row r="417" spans="1:6" x14ac:dyDescent="0.25">
      <c r="A417" s="123"/>
      <c r="B417" s="128"/>
      <c r="C417" s="127"/>
      <c r="D417" s="127"/>
      <c r="E417" s="133"/>
      <c r="F417" s="259">
        <f t="shared" si="9"/>
        <v>0</v>
      </c>
    </row>
    <row r="418" spans="1:6" x14ac:dyDescent="0.25">
      <c r="A418" s="123"/>
      <c r="B418" s="131" t="s">
        <v>208</v>
      </c>
      <c r="C418" s="127"/>
      <c r="D418" s="127"/>
      <c r="E418" s="133"/>
      <c r="F418" s="259">
        <f t="shared" si="9"/>
        <v>0</v>
      </c>
    </row>
    <row r="419" spans="1:6" x14ac:dyDescent="0.25">
      <c r="A419" s="123"/>
      <c r="B419" s="131" t="s">
        <v>210</v>
      </c>
      <c r="C419" s="127"/>
      <c r="D419" s="127"/>
      <c r="E419" s="133"/>
      <c r="F419" s="259">
        <f t="shared" si="9"/>
        <v>0</v>
      </c>
    </row>
    <row r="420" spans="1:6" x14ac:dyDescent="0.25">
      <c r="A420" s="123"/>
      <c r="B420" s="141"/>
      <c r="C420" s="127"/>
      <c r="D420" s="127"/>
      <c r="E420" s="133"/>
      <c r="F420" s="259">
        <f t="shared" si="9"/>
        <v>0</v>
      </c>
    </row>
    <row r="421" spans="1:6" x14ac:dyDescent="0.25">
      <c r="A421" s="123" t="s">
        <v>39</v>
      </c>
      <c r="B421" s="128" t="s">
        <v>73</v>
      </c>
      <c r="C421" s="127" t="s">
        <v>66</v>
      </c>
      <c r="D421" s="127"/>
      <c r="E421" s="93"/>
      <c r="F421" s="259">
        <f t="shared" si="9"/>
        <v>0</v>
      </c>
    </row>
    <row r="422" spans="1:6" x14ac:dyDescent="0.25">
      <c r="A422" s="123"/>
      <c r="B422" s="128"/>
      <c r="C422" s="127"/>
      <c r="D422" s="127"/>
      <c r="E422" s="133"/>
      <c r="F422" s="259">
        <f t="shared" si="9"/>
        <v>0</v>
      </c>
    </row>
    <row r="423" spans="1:6" x14ac:dyDescent="0.25">
      <c r="A423" s="123"/>
      <c r="B423" s="78" t="s">
        <v>74</v>
      </c>
      <c r="C423" s="127"/>
      <c r="D423" s="127"/>
      <c r="E423" s="133"/>
      <c r="F423" s="259">
        <f t="shared" si="9"/>
        <v>0</v>
      </c>
    </row>
    <row r="424" spans="1:6" x14ac:dyDescent="0.25">
      <c r="A424" s="123"/>
      <c r="B424" s="128"/>
      <c r="C424" s="127"/>
      <c r="D424" s="127"/>
      <c r="E424" s="133"/>
      <c r="F424" s="259">
        <f t="shared" si="9"/>
        <v>0</v>
      </c>
    </row>
    <row r="425" spans="1:6" x14ac:dyDescent="0.25">
      <c r="A425" s="123" t="s">
        <v>40</v>
      </c>
      <c r="B425" s="158" t="s">
        <v>211</v>
      </c>
      <c r="C425" s="127"/>
      <c r="D425" s="127"/>
      <c r="E425" s="133"/>
      <c r="F425" s="259">
        <f t="shared" si="9"/>
        <v>0</v>
      </c>
    </row>
    <row r="426" spans="1:6" x14ac:dyDescent="0.25">
      <c r="A426" s="123"/>
      <c r="B426" s="158" t="s">
        <v>212</v>
      </c>
      <c r="C426" s="127" t="s">
        <v>66</v>
      </c>
      <c r="D426" s="127">
        <v>88</v>
      </c>
      <c r="E426" s="93"/>
      <c r="F426" s="259">
        <f t="shared" si="9"/>
        <v>0</v>
      </c>
    </row>
    <row r="427" spans="1:6" x14ac:dyDescent="0.25">
      <c r="A427" s="123"/>
      <c r="B427" s="128"/>
      <c r="C427" s="127"/>
      <c r="D427" s="127"/>
      <c r="E427" s="133"/>
      <c r="F427" s="259">
        <f t="shared" si="9"/>
        <v>0</v>
      </c>
    </row>
    <row r="428" spans="1:6" x14ac:dyDescent="0.25">
      <c r="A428" s="123"/>
      <c r="B428" s="78" t="s">
        <v>213</v>
      </c>
      <c r="C428" s="127"/>
      <c r="D428" s="127"/>
      <c r="E428" s="133"/>
      <c r="F428" s="259">
        <f t="shared" si="9"/>
        <v>0</v>
      </c>
    </row>
    <row r="429" spans="1:6" x14ac:dyDescent="0.25">
      <c r="A429" s="123"/>
      <c r="B429" s="144" t="s">
        <v>214</v>
      </c>
      <c r="C429" s="127"/>
      <c r="D429" s="127"/>
      <c r="E429" s="133"/>
      <c r="F429" s="259">
        <f t="shared" si="9"/>
        <v>0</v>
      </c>
    </row>
    <row r="430" spans="1:6" x14ac:dyDescent="0.25">
      <c r="A430" s="123"/>
      <c r="B430" s="128"/>
      <c r="C430" s="127"/>
      <c r="D430" s="127"/>
      <c r="E430" s="133"/>
      <c r="F430" s="259">
        <f t="shared" si="9"/>
        <v>0</v>
      </c>
    </row>
    <row r="431" spans="1:6" x14ac:dyDescent="0.25">
      <c r="A431" s="123" t="s">
        <v>41</v>
      </c>
      <c r="B431" s="179" t="s">
        <v>75</v>
      </c>
      <c r="C431" s="127" t="s">
        <v>66</v>
      </c>
      <c r="D431" s="127">
        <f>D426</f>
        <v>88</v>
      </c>
      <c r="E431" s="93"/>
      <c r="F431" s="259">
        <f t="shared" si="9"/>
        <v>0</v>
      </c>
    </row>
    <row r="432" spans="1:6" x14ac:dyDescent="0.25">
      <c r="A432" s="123"/>
      <c r="B432" s="158"/>
      <c r="C432" s="127"/>
      <c r="D432" s="127"/>
      <c r="E432" s="133"/>
      <c r="F432" s="259">
        <f t="shared" si="9"/>
        <v>0</v>
      </c>
    </row>
    <row r="433" spans="1:6" x14ac:dyDescent="0.25">
      <c r="A433" s="123"/>
      <c r="B433" s="78" t="s">
        <v>215</v>
      </c>
      <c r="C433" s="127"/>
      <c r="D433" s="127"/>
      <c r="E433" s="133"/>
      <c r="F433" s="259">
        <f t="shared" si="9"/>
        <v>0</v>
      </c>
    </row>
    <row r="434" spans="1:6" x14ac:dyDescent="0.25">
      <c r="A434" s="123"/>
      <c r="B434" s="144" t="s">
        <v>216</v>
      </c>
      <c r="C434" s="127"/>
      <c r="D434" s="127"/>
      <c r="E434" s="133"/>
      <c r="F434" s="259">
        <f t="shared" si="9"/>
        <v>0</v>
      </c>
    </row>
    <row r="435" spans="1:6" x14ac:dyDescent="0.25">
      <c r="A435" s="123"/>
      <c r="B435" s="128"/>
      <c r="C435" s="127"/>
      <c r="D435" s="127"/>
      <c r="E435" s="133"/>
      <c r="F435" s="259">
        <f t="shared" si="9"/>
        <v>0</v>
      </c>
    </row>
    <row r="436" spans="1:6" x14ac:dyDescent="0.25">
      <c r="A436" s="123" t="s">
        <v>42</v>
      </c>
      <c r="B436" s="158" t="s">
        <v>217</v>
      </c>
      <c r="C436" s="127" t="s">
        <v>66</v>
      </c>
      <c r="D436" s="127">
        <f>D431</f>
        <v>88</v>
      </c>
      <c r="E436" s="93"/>
      <c r="F436" s="259">
        <f t="shared" si="9"/>
        <v>0</v>
      </c>
    </row>
    <row r="437" spans="1:6" x14ac:dyDescent="0.25">
      <c r="A437" s="123"/>
      <c r="B437" s="180" t="s">
        <v>370</v>
      </c>
      <c r="C437" s="127"/>
      <c r="D437" s="127"/>
      <c r="E437" s="133"/>
      <c r="F437" s="259">
        <f t="shared" si="9"/>
        <v>0</v>
      </c>
    </row>
    <row r="438" spans="1:6" ht="30.75" thickBot="1" x14ac:dyDescent="0.3">
      <c r="A438" s="175" t="s">
        <v>43</v>
      </c>
      <c r="B438" s="181" t="s">
        <v>371</v>
      </c>
      <c r="C438" s="127" t="s">
        <v>66</v>
      </c>
      <c r="D438" s="127">
        <v>35</v>
      </c>
      <c r="E438" s="93"/>
      <c r="F438" s="259">
        <f t="shared" si="9"/>
        <v>0</v>
      </c>
    </row>
    <row r="439" spans="1:6" x14ac:dyDescent="0.25">
      <c r="A439" s="159"/>
      <c r="B439" s="160" t="s">
        <v>218</v>
      </c>
      <c r="C439" s="161"/>
      <c r="D439" s="161"/>
      <c r="E439" s="162"/>
      <c r="F439" s="281"/>
    </row>
    <row r="440" spans="1:6" ht="16.5" thickBot="1" x14ac:dyDescent="0.3">
      <c r="A440" s="142"/>
      <c r="B440" s="143" t="s">
        <v>184</v>
      </c>
      <c r="C440" s="137"/>
      <c r="D440" s="137"/>
      <c r="E440" s="163"/>
      <c r="F440" s="280">
        <f>SUM(F393:F438)</f>
        <v>0</v>
      </c>
    </row>
    <row r="441" spans="1:6" ht="30" x14ac:dyDescent="0.25">
      <c r="A441" s="155" t="s">
        <v>24</v>
      </c>
      <c r="B441" s="156" t="s">
        <v>80</v>
      </c>
      <c r="C441" s="156" t="s">
        <v>81</v>
      </c>
      <c r="D441" s="157" t="s">
        <v>82</v>
      </c>
      <c r="E441" s="182" t="s">
        <v>83</v>
      </c>
      <c r="F441" s="283" t="s">
        <v>84</v>
      </c>
    </row>
    <row r="442" spans="1:6" x14ac:dyDescent="0.25">
      <c r="A442" s="123"/>
      <c r="B442" s="139"/>
      <c r="C442" s="125"/>
      <c r="D442" s="125"/>
      <c r="E442" s="146"/>
      <c r="F442" s="276"/>
    </row>
    <row r="443" spans="1:6" x14ac:dyDescent="0.25">
      <c r="A443" s="123"/>
      <c r="B443" s="131" t="s">
        <v>219</v>
      </c>
      <c r="C443" s="127"/>
      <c r="D443" s="127"/>
      <c r="E443" s="133"/>
      <c r="F443" s="277"/>
    </row>
    <row r="444" spans="1:6" x14ac:dyDescent="0.25">
      <c r="A444" s="123"/>
      <c r="B444" s="128"/>
      <c r="C444" s="127"/>
      <c r="D444" s="127"/>
      <c r="E444" s="133"/>
      <c r="F444" s="277"/>
    </row>
    <row r="445" spans="1:6" ht="45" x14ac:dyDescent="0.25">
      <c r="A445" s="123"/>
      <c r="B445" s="183" t="s">
        <v>220</v>
      </c>
      <c r="C445" s="127"/>
      <c r="D445" s="127"/>
      <c r="E445" s="133"/>
      <c r="F445" s="277"/>
    </row>
    <row r="446" spans="1:6" x14ac:dyDescent="0.25">
      <c r="A446" s="123"/>
      <c r="B446" s="78"/>
      <c r="C446" s="127"/>
      <c r="D446" s="127"/>
      <c r="E446" s="133"/>
      <c r="F446" s="277"/>
    </row>
    <row r="447" spans="1:6" ht="45" x14ac:dyDescent="0.25">
      <c r="A447" s="123" t="s">
        <v>9</v>
      </c>
      <c r="B447" s="129" t="s">
        <v>341</v>
      </c>
      <c r="C447" s="127" t="s">
        <v>78</v>
      </c>
      <c r="D447" s="127">
        <v>10</v>
      </c>
      <c r="E447" s="133"/>
      <c r="F447" s="277">
        <f>E447*D447</f>
        <v>0</v>
      </c>
    </row>
    <row r="448" spans="1:6" x14ac:dyDescent="0.25">
      <c r="A448" s="123"/>
      <c r="B448" s="128"/>
      <c r="C448" s="127"/>
      <c r="D448" s="127"/>
      <c r="E448" s="133"/>
      <c r="F448" s="277">
        <f t="shared" ref="F448:F487" si="10">E448*D448</f>
        <v>0</v>
      </c>
    </row>
    <row r="449" spans="1:6" s="186" customFormat="1" ht="45" x14ac:dyDescent="0.25">
      <c r="A449" s="175" t="s">
        <v>22</v>
      </c>
      <c r="B449" s="177" t="s">
        <v>374</v>
      </c>
      <c r="C449" s="184" t="s">
        <v>78</v>
      </c>
      <c r="D449" s="184">
        <v>10</v>
      </c>
      <c r="E449" s="185"/>
      <c r="F449" s="284">
        <f t="shared" si="10"/>
        <v>0</v>
      </c>
    </row>
    <row r="450" spans="1:6" x14ac:dyDescent="0.25">
      <c r="A450" s="123"/>
      <c r="B450" s="128"/>
      <c r="C450" s="127"/>
      <c r="D450" s="127"/>
      <c r="E450" s="133"/>
      <c r="F450" s="277">
        <f t="shared" si="10"/>
        <v>0</v>
      </c>
    </row>
    <row r="451" spans="1:6" x14ac:dyDescent="0.25">
      <c r="A451" s="123"/>
      <c r="B451" s="78"/>
      <c r="C451" s="127"/>
      <c r="D451" s="127"/>
      <c r="E451" s="133"/>
      <c r="F451" s="277">
        <f t="shared" si="10"/>
        <v>0</v>
      </c>
    </row>
    <row r="452" spans="1:6" x14ac:dyDescent="0.25">
      <c r="A452" s="123"/>
      <c r="B452" s="128"/>
      <c r="C452" s="127"/>
      <c r="D452" s="127"/>
      <c r="E452" s="133"/>
      <c r="F452" s="277">
        <f t="shared" si="10"/>
        <v>0</v>
      </c>
    </row>
    <row r="453" spans="1:6" x14ac:dyDescent="0.25">
      <c r="A453" s="123"/>
      <c r="B453" s="129"/>
      <c r="C453" s="127"/>
      <c r="D453" s="127"/>
      <c r="E453" s="93"/>
      <c r="F453" s="277">
        <f t="shared" si="10"/>
        <v>0</v>
      </c>
    </row>
    <row r="454" spans="1:6" x14ac:dyDescent="0.25">
      <c r="A454" s="123"/>
      <c r="B454" s="78" t="s">
        <v>221</v>
      </c>
      <c r="C454" s="127"/>
      <c r="D454" s="127"/>
      <c r="E454" s="133"/>
      <c r="F454" s="277">
        <f t="shared" si="10"/>
        <v>0</v>
      </c>
    </row>
    <row r="455" spans="1:6" x14ac:dyDescent="0.25">
      <c r="A455" s="123"/>
      <c r="B455" s="78" t="s">
        <v>222</v>
      </c>
      <c r="C455" s="127"/>
      <c r="D455" s="127"/>
      <c r="E455" s="133"/>
      <c r="F455" s="277">
        <f t="shared" si="10"/>
        <v>0</v>
      </c>
    </row>
    <row r="456" spans="1:6" x14ac:dyDescent="0.25">
      <c r="A456" s="123"/>
      <c r="B456" s="128"/>
      <c r="C456" s="127"/>
      <c r="D456" s="127"/>
      <c r="E456" s="133"/>
      <c r="F456" s="277">
        <f t="shared" si="10"/>
        <v>0</v>
      </c>
    </row>
    <row r="457" spans="1:6" x14ac:dyDescent="0.25">
      <c r="A457" s="123"/>
      <c r="B457" s="128"/>
      <c r="C457" s="127"/>
      <c r="D457" s="127"/>
      <c r="E457" s="133"/>
      <c r="F457" s="277">
        <f t="shared" si="10"/>
        <v>0</v>
      </c>
    </row>
    <row r="458" spans="1:6" x14ac:dyDescent="0.25">
      <c r="A458" s="123" t="s">
        <v>25</v>
      </c>
      <c r="B458" s="128" t="s">
        <v>223</v>
      </c>
      <c r="C458" s="127"/>
      <c r="D458" s="127"/>
      <c r="E458" s="133"/>
      <c r="F458" s="277">
        <f t="shared" si="10"/>
        <v>0</v>
      </c>
    </row>
    <row r="459" spans="1:6" ht="17.25" x14ac:dyDescent="0.25">
      <c r="A459" s="123"/>
      <c r="B459" s="128" t="s">
        <v>340</v>
      </c>
      <c r="C459" s="130" t="s">
        <v>432</v>
      </c>
      <c r="D459" s="127">
        <v>23</v>
      </c>
      <c r="E459" s="93"/>
      <c r="F459" s="277">
        <f t="shared" si="10"/>
        <v>0</v>
      </c>
    </row>
    <row r="460" spans="1:6" x14ac:dyDescent="0.25">
      <c r="A460" s="123"/>
      <c r="B460" s="128"/>
      <c r="C460" s="127"/>
      <c r="D460" s="127"/>
      <c r="E460" s="133"/>
      <c r="F460" s="277">
        <f t="shared" si="10"/>
        <v>0</v>
      </c>
    </row>
    <row r="461" spans="1:6" x14ac:dyDescent="0.25">
      <c r="A461" s="123"/>
      <c r="B461" s="78" t="s">
        <v>224</v>
      </c>
      <c r="C461" s="127"/>
      <c r="D461" s="127"/>
      <c r="E461" s="133"/>
      <c r="F461" s="277">
        <f t="shared" si="10"/>
        <v>0</v>
      </c>
    </row>
    <row r="462" spans="1:6" x14ac:dyDescent="0.25">
      <c r="A462" s="123"/>
      <c r="B462" s="78" t="s">
        <v>225</v>
      </c>
      <c r="C462" s="127"/>
      <c r="D462" s="127"/>
      <c r="E462" s="133"/>
      <c r="F462" s="277">
        <f t="shared" si="10"/>
        <v>0</v>
      </c>
    </row>
    <row r="463" spans="1:6" x14ac:dyDescent="0.25">
      <c r="A463" s="123"/>
      <c r="B463" s="78" t="s">
        <v>226</v>
      </c>
      <c r="C463" s="127"/>
      <c r="D463" s="127"/>
      <c r="E463" s="133"/>
      <c r="F463" s="277">
        <f t="shared" si="10"/>
        <v>0</v>
      </c>
    </row>
    <row r="464" spans="1:6" x14ac:dyDescent="0.25">
      <c r="A464" s="123"/>
      <c r="B464" s="128"/>
      <c r="C464" s="127"/>
      <c r="D464" s="127"/>
      <c r="E464" s="133"/>
      <c r="F464" s="277">
        <f t="shared" si="10"/>
        <v>0</v>
      </c>
    </row>
    <row r="465" spans="1:6" x14ac:dyDescent="0.25">
      <c r="A465" s="123" t="s">
        <v>27</v>
      </c>
      <c r="B465" s="128" t="s">
        <v>227</v>
      </c>
      <c r="C465" s="127" t="s">
        <v>78</v>
      </c>
      <c r="D465" s="127">
        <v>10</v>
      </c>
      <c r="E465" s="93"/>
      <c r="F465" s="277">
        <f t="shared" si="10"/>
        <v>0</v>
      </c>
    </row>
    <row r="466" spans="1:6" x14ac:dyDescent="0.25">
      <c r="A466" s="123"/>
      <c r="B466" s="128"/>
      <c r="C466" s="127"/>
      <c r="D466" s="127"/>
      <c r="E466" s="133"/>
      <c r="F466" s="277">
        <f t="shared" si="10"/>
        <v>0</v>
      </c>
    </row>
    <row r="467" spans="1:6" x14ac:dyDescent="0.25">
      <c r="A467" s="123" t="s">
        <v>36</v>
      </c>
      <c r="B467" s="128" t="s">
        <v>375</v>
      </c>
      <c r="C467" s="127" t="s">
        <v>78</v>
      </c>
      <c r="D467" s="127">
        <v>10</v>
      </c>
      <c r="E467" s="93"/>
      <c r="F467" s="277">
        <f t="shared" si="10"/>
        <v>0</v>
      </c>
    </row>
    <row r="468" spans="1:6" x14ac:dyDescent="0.25">
      <c r="A468" s="123"/>
      <c r="B468" s="128"/>
      <c r="C468" s="127"/>
      <c r="D468" s="127"/>
      <c r="E468" s="133"/>
      <c r="F468" s="277">
        <f t="shared" si="10"/>
        <v>0</v>
      </c>
    </row>
    <row r="469" spans="1:6" x14ac:dyDescent="0.25">
      <c r="A469" s="123" t="s">
        <v>37</v>
      </c>
      <c r="B469" s="128" t="s">
        <v>228</v>
      </c>
      <c r="C469" s="127" t="s">
        <v>78</v>
      </c>
      <c r="D469" s="127"/>
      <c r="E469" s="93"/>
      <c r="F469" s="277">
        <f t="shared" si="10"/>
        <v>0</v>
      </c>
    </row>
    <row r="470" spans="1:6" x14ac:dyDescent="0.25">
      <c r="A470" s="123"/>
      <c r="B470" s="128"/>
      <c r="C470" s="127"/>
      <c r="D470" s="127"/>
      <c r="E470" s="133"/>
      <c r="F470" s="277">
        <f t="shared" si="10"/>
        <v>0</v>
      </c>
    </row>
    <row r="471" spans="1:6" x14ac:dyDescent="0.25">
      <c r="A471" s="123"/>
      <c r="B471" s="128"/>
      <c r="C471" s="127"/>
      <c r="D471" s="127"/>
      <c r="E471" s="133"/>
      <c r="F471" s="277">
        <f t="shared" si="10"/>
        <v>0</v>
      </c>
    </row>
    <row r="472" spans="1:6" x14ac:dyDescent="0.25">
      <c r="A472" s="123"/>
      <c r="B472" s="78" t="s">
        <v>74</v>
      </c>
      <c r="C472" s="127"/>
      <c r="D472" s="127"/>
      <c r="E472" s="133"/>
      <c r="F472" s="277">
        <f t="shared" si="10"/>
        <v>0</v>
      </c>
    </row>
    <row r="473" spans="1:6" x14ac:dyDescent="0.25">
      <c r="A473" s="123"/>
      <c r="B473" s="128"/>
      <c r="C473" s="127"/>
      <c r="D473" s="127"/>
      <c r="E473" s="133"/>
      <c r="F473" s="277">
        <f t="shared" si="10"/>
        <v>0</v>
      </c>
    </row>
    <row r="474" spans="1:6" x14ac:dyDescent="0.25">
      <c r="A474" s="123" t="s">
        <v>39</v>
      </c>
      <c r="B474" s="158" t="s">
        <v>211</v>
      </c>
      <c r="C474" s="127"/>
      <c r="D474" s="127"/>
      <c r="E474" s="133"/>
      <c r="F474" s="277">
        <f t="shared" si="10"/>
        <v>0</v>
      </c>
    </row>
    <row r="475" spans="1:6" x14ac:dyDescent="0.25">
      <c r="A475" s="123"/>
      <c r="B475" s="158" t="s">
        <v>212</v>
      </c>
      <c r="C475" s="127" t="s">
        <v>66</v>
      </c>
      <c r="D475" s="127">
        <v>122</v>
      </c>
      <c r="E475" s="93"/>
      <c r="F475" s="277">
        <f t="shared" si="10"/>
        <v>0</v>
      </c>
    </row>
    <row r="476" spans="1:6" x14ac:dyDescent="0.25">
      <c r="A476" s="123"/>
      <c r="B476" s="128"/>
      <c r="C476" s="127"/>
      <c r="D476" s="127"/>
      <c r="E476" s="133"/>
      <c r="F476" s="277">
        <f t="shared" si="10"/>
        <v>0</v>
      </c>
    </row>
    <row r="477" spans="1:6" x14ac:dyDescent="0.25">
      <c r="A477" s="123"/>
      <c r="B477" s="78" t="s">
        <v>213</v>
      </c>
      <c r="C477" s="127"/>
      <c r="D477" s="127"/>
      <c r="E477" s="133"/>
      <c r="F477" s="277">
        <f t="shared" si="10"/>
        <v>0</v>
      </c>
    </row>
    <row r="478" spans="1:6" x14ac:dyDescent="0.25">
      <c r="A478" s="123"/>
      <c r="B478" s="144" t="s">
        <v>214</v>
      </c>
      <c r="C478" s="127"/>
      <c r="D478" s="127"/>
      <c r="E478" s="133"/>
      <c r="F478" s="277">
        <f t="shared" si="10"/>
        <v>0</v>
      </c>
    </row>
    <row r="479" spans="1:6" x14ac:dyDescent="0.25">
      <c r="A479" s="123"/>
      <c r="B479" s="128"/>
      <c r="C479" s="127"/>
      <c r="D479" s="127"/>
      <c r="E479" s="133"/>
      <c r="F479" s="277">
        <f t="shared" si="10"/>
        <v>0</v>
      </c>
    </row>
    <row r="480" spans="1:6" x14ac:dyDescent="0.25">
      <c r="A480" s="123" t="s">
        <v>40</v>
      </c>
      <c r="B480" s="158" t="s">
        <v>75</v>
      </c>
      <c r="C480" s="127" t="s">
        <v>66</v>
      </c>
      <c r="D480" s="127">
        <v>55</v>
      </c>
      <c r="E480" s="93"/>
      <c r="F480" s="277">
        <f t="shared" si="10"/>
        <v>0</v>
      </c>
    </row>
    <row r="481" spans="1:6" x14ac:dyDescent="0.25">
      <c r="A481" s="123"/>
      <c r="B481" s="158"/>
      <c r="C481" s="127"/>
      <c r="D481" s="127"/>
      <c r="E481" s="133"/>
      <c r="F481" s="277">
        <f t="shared" si="10"/>
        <v>0</v>
      </c>
    </row>
    <row r="482" spans="1:6" x14ac:dyDescent="0.25">
      <c r="A482" s="123"/>
      <c r="B482" s="78" t="s">
        <v>215</v>
      </c>
      <c r="C482" s="127"/>
      <c r="D482" s="127"/>
      <c r="E482" s="133"/>
      <c r="F482" s="277">
        <f t="shared" si="10"/>
        <v>0</v>
      </c>
    </row>
    <row r="483" spans="1:6" x14ac:dyDescent="0.25">
      <c r="A483" s="123"/>
      <c r="B483" s="144" t="s">
        <v>216</v>
      </c>
      <c r="C483" s="127"/>
      <c r="D483" s="127"/>
      <c r="E483" s="133"/>
      <c r="F483" s="277">
        <f t="shared" si="10"/>
        <v>0</v>
      </c>
    </row>
    <row r="484" spans="1:6" x14ac:dyDescent="0.25">
      <c r="A484" s="123" t="s">
        <v>41</v>
      </c>
      <c r="B484" s="158" t="s">
        <v>217</v>
      </c>
      <c r="C484" s="130" t="s">
        <v>66</v>
      </c>
      <c r="D484" s="127">
        <v>55</v>
      </c>
      <c r="E484" s="93"/>
      <c r="F484" s="277">
        <f t="shared" si="10"/>
        <v>0</v>
      </c>
    </row>
    <row r="485" spans="1:6" x14ac:dyDescent="0.25">
      <c r="A485" s="123"/>
      <c r="B485" s="187" t="s">
        <v>229</v>
      </c>
      <c r="C485" s="127"/>
      <c r="D485" s="127"/>
      <c r="E485" s="133"/>
      <c r="F485" s="277">
        <f t="shared" si="10"/>
        <v>0</v>
      </c>
    </row>
    <row r="486" spans="1:6" x14ac:dyDescent="0.25">
      <c r="A486" s="123"/>
      <c r="B486" s="187"/>
      <c r="C486" s="127"/>
      <c r="D486" s="127"/>
      <c r="E486" s="133"/>
      <c r="F486" s="277">
        <f t="shared" si="10"/>
        <v>0</v>
      </c>
    </row>
    <row r="487" spans="1:6" ht="18" thickBot="1" x14ac:dyDescent="0.3">
      <c r="A487" s="123" t="s">
        <v>42</v>
      </c>
      <c r="B487" s="188" t="s">
        <v>230</v>
      </c>
      <c r="C487" s="130" t="s">
        <v>432</v>
      </c>
      <c r="D487" s="127">
        <v>5</v>
      </c>
      <c r="E487" s="93"/>
      <c r="F487" s="277">
        <f t="shared" si="10"/>
        <v>0</v>
      </c>
    </row>
    <row r="488" spans="1:6" x14ac:dyDescent="0.25">
      <c r="A488" s="159"/>
      <c r="B488" s="160" t="s">
        <v>231</v>
      </c>
      <c r="C488" s="161"/>
      <c r="D488" s="161"/>
      <c r="E488" s="162"/>
      <c r="F488" s="281"/>
    </row>
    <row r="489" spans="1:6" ht="16.5" thickBot="1" x14ac:dyDescent="0.3">
      <c r="A489" s="142"/>
      <c r="B489" s="143" t="s">
        <v>184</v>
      </c>
      <c r="C489" s="137"/>
      <c r="D489" s="137"/>
      <c r="E489" s="163"/>
      <c r="F489" s="280">
        <f>SUM(F447:F487)</f>
        <v>0</v>
      </c>
    </row>
    <row r="490" spans="1:6" ht="30" x14ac:dyDescent="0.25">
      <c r="A490" s="155" t="s">
        <v>24</v>
      </c>
      <c r="B490" s="156" t="s">
        <v>80</v>
      </c>
      <c r="C490" s="156" t="s">
        <v>81</v>
      </c>
      <c r="D490" s="157" t="s">
        <v>82</v>
      </c>
      <c r="E490" s="182" t="s">
        <v>83</v>
      </c>
      <c r="F490" s="283" t="s">
        <v>84</v>
      </c>
    </row>
    <row r="491" spans="1:6" x14ac:dyDescent="0.25">
      <c r="A491" s="189"/>
      <c r="B491" s="190"/>
      <c r="C491" s="191"/>
      <c r="D491" s="191"/>
      <c r="E491" s="192"/>
      <c r="F491" s="276"/>
    </row>
    <row r="492" spans="1:6" x14ac:dyDescent="0.25">
      <c r="A492" s="123"/>
      <c r="B492" s="193" t="s">
        <v>232</v>
      </c>
      <c r="C492" s="194"/>
      <c r="D492" s="194"/>
      <c r="E492" s="195"/>
      <c r="F492" s="277"/>
    </row>
    <row r="493" spans="1:6" x14ac:dyDescent="0.25">
      <c r="A493" s="123"/>
      <c r="B493" s="158"/>
      <c r="C493" s="127"/>
      <c r="D493" s="127"/>
      <c r="E493" s="133"/>
      <c r="F493" s="277"/>
    </row>
    <row r="494" spans="1:6" x14ac:dyDescent="0.25">
      <c r="A494" s="123"/>
      <c r="B494" s="144" t="s">
        <v>339</v>
      </c>
      <c r="C494" s="127"/>
      <c r="D494" s="127"/>
      <c r="E494" s="133"/>
      <c r="F494" s="277"/>
    </row>
    <row r="495" spans="1:6" x14ac:dyDescent="0.25">
      <c r="A495" s="123"/>
      <c r="B495" s="158"/>
      <c r="C495" s="127"/>
      <c r="D495" s="127"/>
      <c r="E495" s="133"/>
      <c r="F495" s="277"/>
    </row>
    <row r="496" spans="1:6" ht="30" x14ac:dyDescent="0.25">
      <c r="A496" s="123" t="s">
        <v>9</v>
      </c>
      <c r="B496" s="179" t="s">
        <v>376</v>
      </c>
      <c r="C496" s="130" t="s">
        <v>432</v>
      </c>
      <c r="D496" s="127">
        <v>230</v>
      </c>
      <c r="E496" s="93"/>
      <c r="F496" s="259">
        <f>E496*D496</f>
        <v>0</v>
      </c>
    </row>
    <row r="497" spans="1:6" x14ac:dyDescent="0.25">
      <c r="A497" s="123"/>
      <c r="B497" s="158"/>
      <c r="C497" s="127"/>
      <c r="D497" s="127"/>
      <c r="E497" s="133"/>
      <c r="F497" s="259">
        <f t="shared" ref="F497:F503" si="11">E497*D497</f>
        <v>0</v>
      </c>
    </row>
    <row r="498" spans="1:6" x14ac:dyDescent="0.25">
      <c r="A498" s="123"/>
      <c r="B498" s="158"/>
      <c r="C498" s="127"/>
      <c r="D498" s="127"/>
      <c r="E498" s="133"/>
      <c r="F498" s="259">
        <f t="shared" si="11"/>
        <v>0</v>
      </c>
    </row>
    <row r="499" spans="1:6" ht="45" x14ac:dyDescent="0.25">
      <c r="A499" s="123"/>
      <c r="B499" s="196" t="s">
        <v>233</v>
      </c>
      <c r="C499" s="127"/>
      <c r="D499" s="127"/>
      <c r="E499" s="93"/>
      <c r="F499" s="259">
        <f t="shared" si="11"/>
        <v>0</v>
      </c>
    </row>
    <row r="500" spans="1:6" x14ac:dyDescent="0.25">
      <c r="A500" s="123"/>
      <c r="B500" s="158"/>
      <c r="C500" s="127"/>
      <c r="D500" s="127"/>
      <c r="E500" s="93"/>
      <c r="F500" s="259">
        <f t="shared" si="11"/>
        <v>0</v>
      </c>
    </row>
    <row r="501" spans="1:6" ht="17.25" x14ac:dyDescent="0.25">
      <c r="A501" s="123" t="s">
        <v>234</v>
      </c>
      <c r="B501" s="197" t="s">
        <v>235</v>
      </c>
      <c r="C501" s="130" t="s">
        <v>432</v>
      </c>
      <c r="D501" s="127"/>
      <c r="E501" s="93"/>
      <c r="F501" s="259">
        <f t="shared" si="11"/>
        <v>0</v>
      </c>
    </row>
    <row r="502" spans="1:6" x14ac:dyDescent="0.25">
      <c r="A502" s="123"/>
      <c r="B502" s="197"/>
      <c r="C502" s="127"/>
      <c r="D502" s="127"/>
      <c r="E502" s="93"/>
      <c r="F502" s="259">
        <f t="shared" si="11"/>
        <v>0</v>
      </c>
    </row>
    <row r="503" spans="1:6" x14ac:dyDescent="0.25">
      <c r="A503" s="123" t="s">
        <v>236</v>
      </c>
      <c r="B503" s="197" t="s">
        <v>237</v>
      </c>
      <c r="C503" s="127" t="s">
        <v>66</v>
      </c>
      <c r="D503" s="127"/>
      <c r="E503" s="93"/>
      <c r="F503" s="259">
        <f t="shared" si="11"/>
        <v>0</v>
      </c>
    </row>
    <row r="504" spans="1:6" x14ac:dyDescent="0.25">
      <c r="A504" s="123"/>
      <c r="B504" s="158"/>
      <c r="C504" s="127"/>
      <c r="D504" s="127"/>
      <c r="E504" s="93"/>
      <c r="F504" s="259"/>
    </row>
    <row r="505" spans="1:6" x14ac:dyDescent="0.25">
      <c r="A505" s="123"/>
      <c r="B505" s="169" t="s">
        <v>65</v>
      </c>
      <c r="C505" s="127"/>
      <c r="D505" s="127"/>
      <c r="E505" s="133"/>
      <c r="F505" s="259"/>
    </row>
    <row r="506" spans="1:6" x14ac:dyDescent="0.25">
      <c r="A506" s="123"/>
      <c r="B506" s="169"/>
      <c r="C506" s="127"/>
      <c r="D506" s="127"/>
      <c r="E506" s="133"/>
      <c r="F506" s="259"/>
    </row>
    <row r="507" spans="1:6" ht="30" x14ac:dyDescent="0.25">
      <c r="A507" s="123"/>
      <c r="B507" s="198" t="s">
        <v>238</v>
      </c>
      <c r="C507" s="127"/>
      <c r="D507" s="127"/>
      <c r="E507" s="133"/>
      <c r="F507" s="259"/>
    </row>
    <row r="508" spans="1:6" x14ac:dyDescent="0.25">
      <c r="A508" s="123"/>
      <c r="B508" s="128"/>
      <c r="C508" s="127"/>
      <c r="D508" s="127"/>
      <c r="E508" s="133"/>
      <c r="F508" s="259"/>
    </row>
    <row r="509" spans="1:6" s="203" customFormat="1" x14ac:dyDescent="0.25">
      <c r="A509" s="199" t="s">
        <v>22</v>
      </c>
      <c r="B509" s="200" t="s">
        <v>239</v>
      </c>
      <c r="C509" s="201" t="s">
        <v>66</v>
      </c>
      <c r="D509" s="201">
        <v>150</v>
      </c>
      <c r="E509" s="202"/>
      <c r="F509" s="285">
        <f>E509*D509</f>
        <v>0</v>
      </c>
    </row>
    <row r="510" spans="1:6" x14ac:dyDescent="0.25">
      <c r="A510" s="123"/>
      <c r="B510" s="128"/>
      <c r="C510" s="127"/>
      <c r="D510" s="127"/>
      <c r="E510" s="133"/>
      <c r="F510" s="259"/>
    </row>
    <row r="511" spans="1:6" ht="30" x14ac:dyDescent="0.25">
      <c r="A511" s="123" t="s">
        <v>25</v>
      </c>
      <c r="B511" s="179" t="s">
        <v>240</v>
      </c>
      <c r="C511" s="130" t="s">
        <v>66</v>
      </c>
      <c r="D511" s="127">
        <v>446</v>
      </c>
      <c r="E511" s="93"/>
      <c r="F511" s="259">
        <f>E511*D511</f>
        <v>0</v>
      </c>
    </row>
    <row r="512" spans="1:6" x14ac:dyDescent="0.25">
      <c r="A512" s="123"/>
      <c r="B512" s="158"/>
      <c r="C512" s="127"/>
      <c r="D512" s="127"/>
      <c r="E512" s="133"/>
      <c r="F512" s="259"/>
    </row>
    <row r="513" spans="1:6" x14ac:dyDescent="0.25">
      <c r="A513" s="123" t="s">
        <v>27</v>
      </c>
      <c r="B513" s="179" t="s">
        <v>241</v>
      </c>
      <c r="C513" s="127" t="s">
        <v>78</v>
      </c>
      <c r="D513" s="127">
        <v>4</v>
      </c>
      <c r="E513" s="93"/>
      <c r="F513" s="259">
        <f>E513*D513</f>
        <v>0</v>
      </c>
    </row>
    <row r="514" spans="1:6" x14ac:dyDescent="0.25">
      <c r="A514" s="123"/>
      <c r="B514" s="179" t="s">
        <v>242</v>
      </c>
      <c r="C514" s="127"/>
      <c r="D514" s="127"/>
      <c r="E514" s="133"/>
      <c r="F514" s="259"/>
    </row>
    <row r="515" spans="1:6" x14ac:dyDescent="0.25">
      <c r="A515" s="123"/>
      <c r="B515" s="158"/>
      <c r="C515" s="127"/>
      <c r="D515" s="127"/>
      <c r="E515" s="133"/>
      <c r="F515" s="259"/>
    </row>
    <row r="516" spans="1:6" ht="30" x14ac:dyDescent="0.25">
      <c r="A516" s="175" t="s">
        <v>36</v>
      </c>
      <c r="B516" s="188" t="s">
        <v>243</v>
      </c>
      <c r="C516" s="130" t="s">
        <v>432</v>
      </c>
      <c r="D516" s="127">
        <v>230</v>
      </c>
      <c r="E516" s="93"/>
      <c r="F516" s="259">
        <f>E516*D516</f>
        <v>0</v>
      </c>
    </row>
    <row r="517" spans="1:6" x14ac:dyDescent="0.25">
      <c r="A517" s="123"/>
      <c r="B517" s="188"/>
      <c r="C517" s="127"/>
      <c r="D517" s="178"/>
      <c r="E517" s="133"/>
      <c r="F517" s="259"/>
    </row>
    <row r="518" spans="1:6" ht="17.25" x14ac:dyDescent="0.25">
      <c r="A518" s="123" t="s">
        <v>37</v>
      </c>
      <c r="B518" s="188" t="s">
        <v>244</v>
      </c>
      <c r="C518" s="130" t="s">
        <v>432</v>
      </c>
      <c r="D518" s="127">
        <f>D516</f>
        <v>230</v>
      </c>
      <c r="E518" s="93"/>
      <c r="F518" s="259">
        <f>E518*D518</f>
        <v>0</v>
      </c>
    </row>
    <row r="519" spans="1:6" x14ac:dyDescent="0.25">
      <c r="A519" s="123"/>
      <c r="B519" s="188"/>
      <c r="C519" s="127"/>
      <c r="D519" s="127"/>
      <c r="E519" s="133"/>
      <c r="F519" s="259"/>
    </row>
    <row r="520" spans="1:6" ht="17.25" x14ac:dyDescent="0.25">
      <c r="A520" s="123" t="s">
        <v>38</v>
      </c>
      <c r="B520" s="188" t="s">
        <v>245</v>
      </c>
      <c r="C520" s="130" t="s">
        <v>432</v>
      </c>
      <c r="D520" s="127">
        <f>D516</f>
        <v>230</v>
      </c>
      <c r="E520" s="93"/>
      <c r="F520" s="259">
        <f>E520*D520</f>
        <v>0</v>
      </c>
    </row>
    <row r="521" spans="1:6" x14ac:dyDescent="0.25">
      <c r="A521" s="123"/>
      <c r="B521" s="188"/>
      <c r="C521" s="127"/>
      <c r="D521" s="127"/>
      <c r="E521" s="133"/>
      <c r="F521" s="259"/>
    </row>
    <row r="522" spans="1:6" x14ac:dyDescent="0.25">
      <c r="A522" s="123" t="s">
        <v>39</v>
      </c>
      <c r="B522" s="204" t="s">
        <v>440</v>
      </c>
      <c r="C522" s="130" t="s">
        <v>66</v>
      </c>
      <c r="D522" s="127">
        <v>194</v>
      </c>
      <c r="E522" s="93"/>
      <c r="F522" s="259">
        <f>E522*D522</f>
        <v>0</v>
      </c>
    </row>
    <row r="523" spans="1:6" x14ac:dyDescent="0.25">
      <c r="A523" s="123"/>
      <c r="B523" s="158"/>
      <c r="C523" s="127"/>
      <c r="D523" s="127"/>
      <c r="E523" s="133"/>
      <c r="F523" s="259"/>
    </row>
    <row r="524" spans="1:6" ht="17.25" x14ac:dyDescent="0.25">
      <c r="A524" s="123" t="s">
        <v>40</v>
      </c>
      <c r="B524" s="179" t="s">
        <v>246</v>
      </c>
      <c r="C524" s="130" t="s">
        <v>432</v>
      </c>
      <c r="D524" s="127">
        <f>D520</f>
        <v>230</v>
      </c>
      <c r="E524" s="93"/>
      <c r="F524" s="259">
        <f>E524*D524</f>
        <v>0</v>
      </c>
    </row>
    <row r="525" spans="1:6" x14ac:dyDescent="0.25">
      <c r="A525" s="123"/>
      <c r="B525" s="158"/>
      <c r="C525" s="127"/>
      <c r="D525" s="127"/>
      <c r="E525" s="133"/>
      <c r="F525" s="259"/>
    </row>
    <row r="526" spans="1:6" x14ac:dyDescent="0.25">
      <c r="A526" s="123" t="s">
        <v>41</v>
      </c>
      <c r="B526" s="158" t="s">
        <v>247</v>
      </c>
      <c r="C526" s="130" t="s">
        <v>66</v>
      </c>
      <c r="D526" s="127">
        <v>194</v>
      </c>
      <c r="E526" s="93"/>
      <c r="F526" s="259">
        <f>E526*D526</f>
        <v>0</v>
      </c>
    </row>
    <row r="527" spans="1:6" ht="16.5" thickBot="1" x14ac:dyDescent="0.3">
      <c r="A527" s="123"/>
      <c r="B527" s="128"/>
      <c r="C527" s="127"/>
      <c r="D527" s="127"/>
      <c r="E527" s="133"/>
      <c r="F527" s="277"/>
    </row>
    <row r="528" spans="1:6" x14ac:dyDescent="0.25">
      <c r="A528" s="159"/>
      <c r="B528" s="160" t="s">
        <v>248</v>
      </c>
      <c r="C528" s="161"/>
      <c r="D528" s="161"/>
      <c r="E528" s="162"/>
      <c r="F528" s="281"/>
    </row>
    <row r="529" spans="1:6" ht="16.5" thickBot="1" x14ac:dyDescent="0.3">
      <c r="A529" s="142"/>
      <c r="B529" s="143" t="s">
        <v>184</v>
      </c>
      <c r="C529" s="137"/>
      <c r="D529" s="137"/>
      <c r="E529" s="163"/>
      <c r="F529" s="280">
        <f>SUM(F496:F526)</f>
        <v>0</v>
      </c>
    </row>
    <row r="530" spans="1:6" ht="30" x14ac:dyDescent="0.25">
      <c r="A530" s="155" t="s">
        <v>24</v>
      </c>
      <c r="B530" s="156" t="s">
        <v>80</v>
      </c>
      <c r="C530" s="156" t="s">
        <v>81</v>
      </c>
      <c r="D530" s="157" t="s">
        <v>82</v>
      </c>
      <c r="E530" s="182" t="s">
        <v>83</v>
      </c>
      <c r="F530" s="283" t="s">
        <v>84</v>
      </c>
    </row>
    <row r="531" spans="1:6" x14ac:dyDescent="0.25">
      <c r="A531" s="123"/>
      <c r="B531" s="205" t="s">
        <v>249</v>
      </c>
      <c r="C531" s="191"/>
      <c r="D531" s="191"/>
      <c r="E531" s="192"/>
      <c r="F531" s="276"/>
    </row>
    <row r="532" spans="1:6" x14ac:dyDescent="0.25">
      <c r="A532" s="123"/>
      <c r="B532" s="158"/>
      <c r="C532" s="127"/>
      <c r="D532" s="127"/>
      <c r="E532" s="133"/>
      <c r="F532" s="277"/>
    </row>
    <row r="533" spans="1:6" x14ac:dyDescent="0.25">
      <c r="A533" s="123"/>
      <c r="B533" s="144" t="s">
        <v>250</v>
      </c>
      <c r="C533" s="127"/>
      <c r="D533" s="127"/>
      <c r="E533" s="133"/>
      <c r="F533" s="277"/>
    </row>
    <row r="534" spans="1:6" x14ac:dyDescent="0.25">
      <c r="A534" s="123"/>
      <c r="B534" s="158"/>
      <c r="C534" s="127"/>
      <c r="D534" s="127"/>
      <c r="E534" s="133"/>
      <c r="F534" s="277"/>
    </row>
    <row r="535" spans="1:6" x14ac:dyDescent="0.25">
      <c r="A535" s="123"/>
      <c r="B535" s="144" t="s">
        <v>74</v>
      </c>
      <c r="C535" s="127"/>
      <c r="D535" s="127"/>
      <c r="E535" s="133"/>
      <c r="F535" s="277"/>
    </row>
    <row r="536" spans="1:6" x14ac:dyDescent="0.25">
      <c r="A536" s="123"/>
      <c r="B536" s="158"/>
      <c r="C536" s="127"/>
      <c r="D536" s="127"/>
      <c r="E536" s="133"/>
      <c r="F536" s="277"/>
    </row>
    <row r="537" spans="1:6" ht="30" x14ac:dyDescent="0.25">
      <c r="A537" s="123" t="s">
        <v>9</v>
      </c>
      <c r="B537" s="179" t="s">
        <v>251</v>
      </c>
      <c r="C537" s="130" t="s">
        <v>432</v>
      </c>
      <c r="D537" s="127">
        <v>144</v>
      </c>
      <c r="E537" s="93"/>
      <c r="F537" s="259">
        <f>E537*D537</f>
        <v>0</v>
      </c>
    </row>
    <row r="538" spans="1:6" x14ac:dyDescent="0.25">
      <c r="A538" s="123"/>
      <c r="B538" s="158"/>
      <c r="C538" s="127"/>
      <c r="D538" s="127"/>
      <c r="E538" s="133"/>
      <c r="F538" s="259"/>
    </row>
    <row r="539" spans="1:6" x14ac:dyDescent="0.25">
      <c r="A539" s="123" t="s">
        <v>22</v>
      </c>
      <c r="B539" s="179" t="s">
        <v>252</v>
      </c>
      <c r="C539" s="127" t="s">
        <v>66</v>
      </c>
      <c r="D539" s="127">
        <v>44</v>
      </c>
      <c r="E539" s="93"/>
      <c r="F539" s="259">
        <f>E539*D539</f>
        <v>0</v>
      </c>
    </row>
    <row r="540" spans="1:6" x14ac:dyDescent="0.25">
      <c r="A540" s="123"/>
      <c r="B540" s="158"/>
      <c r="C540" s="127"/>
      <c r="D540" s="127"/>
      <c r="E540" s="133"/>
      <c r="F540" s="259"/>
    </row>
    <row r="541" spans="1:6" x14ac:dyDescent="0.25">
      <c r="A541" s="123"/>
      <c r="B541" s="206" t="s">
        <v>253</v>
      </c>
      <c r="C541" s="127"/>
      <c r="D541" s="127"/>
      <c r="E541" s="133"/>
      <c r="F541" s="259"/>
    </row>
    <row r="542" spans="1:6" x14ac:dyDescent="0.25">
      <c r="A542" s="123"/>
      <c r="B542" s="128"/>
      <c r="C542" s="127"/>
      <c r="D542" s="127"/>
      <c r="E542" s="133"/>
      <c r="F542" s="259"/>
    </row>
    <row r="543" spans="1:6" ht="17.25" x14ac:dyDescent="0.25">
      <c r="A543" s="123" t="s">
        <v>25</v>
      </c>
      <c r="B543" s="158" t="s">
        <v>254</v>
      </c>
      <c r="C543" s="130" t="s">
        <v>432</v>
      </c>
      <c r="D543" s="127">
        <f>D537</f>
        <v>144</v>
      </c>
      <c r="E543" s="93"/>
      <c r="F543" s="259">
        <f>E543*D543</f>
        <v>0</v>
      </c>
    </row>
    <row r="544" spans="1:6" x14ac:dyDescent="0.25">
      <c r="A544" s="123"/>
      <c r="B544" s="158"/>
      <c r="C544" s="127"/>
      <c r="D544" s="127"/>
      <c r="E544" s="133"/>
      <c r="F544" s="259"/>
    </row>
    <row r="545" spans="1:6" x14ac:dyDescent="0.25">
      <c r="A545" s="123"/>
      <c r="B545" s="78" t="s">
        <v>255</v>
      </c>
      <c r="C545" s="127"/>
      <c r="D545" s="127"/>
      <c r="E545" s="133"/>
      <c r="F545" s="259"/>
    </row>
    <row r="546" spans="1:6" x14ac:dyDescent="0.25">
      <c r="A546" s="123"/>
      <c r="B546" s="158"/>
      <c r="C546" s="127"/>
      <c r="D546" s="127"/>
      <c r="E546" s="133"/>
      <c r="F546" s="259"/>
    </row>
    <row r="547" spans="1:6" x14ac:dyDescent="0.25">
      <c r="A547" s="123" t="s">
        <v>27</v>
      </c>
      <c r="B547" s="158" t="s">
        <v>256</v>
      </c>
      <c r="C547" s="127" t="s">
        <v>66</v>
      </c>
      <c r="D547" s="127">
        <v>55</v>
      </c>
      <c r="E547" s="93"/>
      <c r="F547" s="259">
        <f>E547*D547</f>
        <v>0</v>
      </c>
    </row>
    <row r="548" spans="1:6" x14ac:dyDescent="0.25">
      <c r="A548" s="123"/>
      <c r="B548" s="128"/>
      <c r="C548" s="127"/>
      <c r="D548" s="127"/>
      <c r="E548" s="133"/>
      <c r="F548" s="259"/>
    </row>
    <row r="549" spans="1:6" x14ac:dyDescent="0.25">
      <c r="A549" s="123"/>
      <c r="B549" s="144" t="s">
        <v>257</v>
      </c>
      <c r="C549" s="127"/>
      <c r="D549" s="127"/>
      <c r="E549" s="133"/>
      <c r="F549" s="259"/>
    </row>
    <row r="550" spans="1:6" x14ac:dyDescent="0.25">
      <c r="A550" s="123"/>
      <c r="B550" s="128"/>
      <c r="C550" s="127"/>
      <c r="D550" s="127"/>
      <c r="E550" s="133"/>
      <c r="F550" s="259"/>
    </row>
    <row r="551" spans="1:6" x14ac:dyDescent="0.25">
      <c r="A551" s="123"/>
      <c r="B551" s="78" t="s">
        <v>329</v>
      </c>
      <c r="C551" s="127"/>
      <c r="D551" s="127"/>
      <c r="E551" s="133"/>
      <c r="F551" s="259"/>
    </row>
    <row r="552" spans="1:6" x14ac:dyDescent="0.25">
      <c r="A552" s="123"/>
      <c r="B552" s="128"/>
      <c r="C552" s="127"/>
      <c r="D552" s="127"/>
      <c r="E552" s="133"/>
      <c r="F552" s="259"/>
    </row>
    <row r="553" spans="1:6" x14ac:dyDescent="0.25">
      <c r="A553" s="123" t="s">
        <v>36</v>
      </c>
      <c r="B553" s="158" t="s">
        <v>258</v>
      </c>
      <c r="C553" s="127"/>
      <c r="D553" s="127"/>
      <c r="E553" s="133"/>
      <c r="F553" s="259"/>
    </row>
    <row r="554" spans="1:6" ht="17.25" x14ac:dyDescent="0.25">
      <c r="A554" s="123"/>
      <c r="B554" s="158" t="s">
        <v>259</v>
      </c>
      <c r="C554" s="130" t="s">
        <v>432</v>
      </c>
      <c r="D554" s="127">
        <v>426</v>
      </c>
      <c r="E554" s="93"/>
      <c r="F554" s="259">
        <f>E554*D554</f>
        <v>0</v>
      </c>
    </row>
    <row r="555" spans="1:6" x14ac:dyDescent="0.25">
      <c r="A555" s="123"/>
      <c r="B555" s="128"/>
      <c r="C555" s="127"/>
      <c r="D555" s="127"/>
      <c r="E555" s="133"/>
      <c r="F555" s="259"/>
    </row>
    <row r="556" spans="1:6" x14ac:dyDescent="0.25">
      <c r="A556" s="123"/>
      <c r="B556" s="78" t="s">
        <v>215</v>
      </c>
      <c r="C556" s="127"/>
      <c r="D556" s="127"/>
      <c r="E556" s="133"/>
      <c r="F556" s="259"/>
    </row>
    <row r="557" spans="1:6" x14ac:dyDescent="0.25">
      <c r="A557" s="123"/>
      <c r="B557" s="144" t="s">
        <v>330</v>
      </c>
      <c r="C557" s="127"/>
      <c r="D557" s="127"/>
      <c r="E557" s="133"/>
      <c r="F557" s="259"/>
    </row>
    <row r="558" spans="1:6" x14ac:dyDescent="0.25">
      <c r="A558" s="123"/>
      <c r="B558" s="128"/>
      <c r="C558" s="127"/>
      <c r="D558" s="127"/>
      <c r="E558" s="133"/>
      <c r="F558" s="259"/>
    </row>
    <row r="559" spans="1:6" ht="17.25" x14ac:dyDescent="0.25">
      <c r="A559" s="123" t="s">
        <v>37</v>
      </c>
      <c r="B559" s="158" t="s">
        <v>260</v>
      </c>
      <c r="C559" s="130" t="s">
        <v>432</v>
      </c>
      <c r="D559" s="127">
        <f>D554</f>
        <v>426</v>
      </c>
      <c r="E559" s="93"/>
      <c r="F559" s="259">
        <f>E559*D559</f>
        <v>0</v>
      </c>
    </row>
    <row r="560" spans="1:6" x14ac:dyDescent="0.25">
      <c r="A560" s="123"/>
      <c r="B560" s="158"/>
      <c r="C560" s="130"/>
      <c r="D560" s="127"/>
      <c r="E560" s="93"/>
      <c r="F560" s="259"/>
    </row>
    <row r="561" spans="1:6" ht="16.5" thickBot="1" x14ac:dyDescent="0.3">
      <c r="A561" s="123"/>
      <c r="B561" s="128"/>
      <c r="C561" s="127"/>
      <c r="D561" s="127"/>
      <c r="E561" s="133"/>
      <c r="F561" s="277"/>
    </row>
    <row r="562" spans="1:6" x14ac:dyDescent="0.25">
      <c r="A562" s="159"/>
      <c r="B562" s="160" t="s">
        <v>261</v>
      </c>
      <c r="C562" s="161"/>
      <c r="D562" s="161"/>
      <c r="E562" s="162"/>
      <c r="F562" s="281"/>
    </row>
    <row r="563" spans="1:6" ht="16.5" thickBot="1" x14ac:dyDescent="0.3">
      <c r="A563" s="142"/>
      <c r="B563" s="143" t="s">
        <v>184</v>
      </c>
      <c r="C563" s="137"/>
      <c r="D563" s="137"/>
      <c r="E563" s="163"/>
      <c r="F563" s="280">
        <f>SUM(F537:F560)</f>
        <v>0</v>
      </c>
    </row>
    <row r="564" spans="1:6" ht="30.75" thickTop="1" x14ac:dyDescent="0.25">
      <c r="A564" s="155" t="s">
        <v>24</v>
      </c>
      <c r="B564" s="156" t="s">
        <v>80</v>
      </c>
      <c r="C564" s="156" t="s">
        <v>81</v>
      </c>
      <c r="D564" s="157" t="s">
        <v>82</v>
      </c>
      <c r="E564" s="91" t="s">
        <v>83</v>
      </c>
      <c r="F564" s="267" t="s">
        <v>84</v>
      </c>
    </row>
    <row r="565" spans="1:6" x14ac:dyDescent="0.25">
      <c r="A565" s="189"/>
      <c r="B565" s="190"/>
      <c r="C565" s="191"/>
      <c r="D565" s="191"/>
      <c r="E565" s="192"/>
      <c r="F565" s="276"/>
    </row>
    <row r="566" spans="1:6" x14ac:dyDescent="0.25">
      <c r="A566" s="123"/>
      <c r="B566" s="193" t="s">
        <v>262</v>
      </c>
      <c r="C566" s="194"/>
      <c r="D566" s="194"/>
      <c r="E566" s="195"/>
      <c r="F566" s="277"/>
    </row>
    <row r="567" spans="1:6" x14ac:dyDescent="0.25">
      <c r="A567" s="123"/>
      <c r="B567" s="158"/>
      <c r="C567" s="127"/>
      <c r="D567" s="127"/>
      <c r="E567" s="133"/>
      <c r="F567" s="277"/>
    </row>
    <row r="568" spans="1:6" x14ac:dyDescent="0.25">
      <c r="A568" s="123"/>
      <c r="B568" s="131" t="s">
        <v>60</v>
      </c>
      <c r="C568" s="127"/>
      <c r="D568" s="127"/>
      <c r="E568" s="133"/>
      <c r="F568" s="277"/>
    </row>
    <row r="569" spans="1:6" x14ac:dyDescent="0.25">
      <c r="A569" s="123"/>
      <c r="B569" s="128"/>
      <c r="C569" s="127"/>
      <c r="D569" s="127"/>
      <c r="E569" s="133"/>
      <c r="F569" s="277"/>
    </row>
    <row r="570" spans="1:6" x14ac:dyDescent="0.25">
      <c r="A570" s="123" t="s">
        <v>9</v>
      </c>
      <c r="B570" s="128" t="s">
        <v>61</v>
      </c>
      <c r="C570" s="127" t="s">
        <v>66</v>
      </c>
      <c r="D570" s="127">
        <v>63</v>
      </c>
      <c r="E570" s="93"/>
      <c r="F570" s="259">
        <f>E570*D570</f>
        <v>0</v>
      </c>
    </row>
    <row r="571" spans="1:6" x14ac:dyDescent="0.25">
      <c r="A571" s="123"/>
      <c r="B571" s="128"/>
      <c r="C571" s="127"/>
      <c r="D571" s="127"/>
      <c r="E571" s="133"/>
      <c r="F571" s="259"/>
    </row>
    <row r="572" spans="1:6" ht="45" x14ac:dyDescent="0.25">
      <c r="A572" s="123"/>
      <c r="B572" s="206" t="s">
        <v>377</v>
      </c>
      <c r="C572" s="127"/>
      <c r="D572" s="127"/>
      <c r="E572" s="133"/>
      <c r="F572" s="259"/>
    </row>
    <row r="573" spans="1:6" x14ac:dyDescent="0.25">
      <c r="A573" s="123"/>
      <c r="B573" s="78"/>
      <c r="C573" s="127"/>
      <c r="D573" s="127"/>
      <c r="E573" s="133"/>
      <c r="F573" s="259"/>
    </row>
    <row r="574" spans="1:6" ht="17.25" x14ac:dyDescent="0.25">
      <c r="A574" s="123" t="s">
        <v>22</v>
      </c>
      <c r="B574" s="128" t="s">
        <v>62</v>
      </c>
      <c r="C574" s="130" t="s">
        <v>432</v>
      </c>
      <c r="D574" s="127">
        <v>320</v>
      </c>
      <c r="E574" s="93"/>
      <c r="F574" s="259">
        <f>E574*D574</f>
        <v>0</v>
      </c>
    </row>
    <row r="575" spans="1:6" x14ac:dyDescent="0.25">
      <c r="A575" s="123"/>
      <c r="B575" s="128"/>
      <c r="C575" s="127"/>
      <c r="D575" s="127"/>
      <c r="E575" s="133"/>
      <c r="F575" s="259"/>
    </row>
    <row r="576" spans="1:6" x14ac:dyDescent="0.25">
      <c r="A576" s="123" t="s">
        <v>25</v>
      </c>
      <c r="B576" s="128" t="s">
        <v>63</v>
      </c>
      <c r="C576" s="127" t="s">
        <v>66</v>
      </c>
      <c r="D576" s="127">
        <v>20</v>
      </c>
      <c r="E576" s="93"/>
      <c r="F576" s="259">
        <f>E576*D576</f>
        <v>0</v>
      </c>
    </row>
    <row r="577" spans="1:6" x14ac:dyDescent="0.25">
      <c r="A577" s="123"/>
      <c r="B577" s="128"/>
      <c r="C577" s="127"/>
      <c r="D577" s="127"/>
      <c r="E577" s="133"/>
      <c r="F577" s="259"/>
    </row>
    <row r="578" spans="1:6" x14ac:dyDescent="0.25">
      <c r="A578" s="123"/>
      <c r="B578" s="78" t="s">
        <v>221</v>
      </c>
      <c r="C578" s="127"/>
      <c r="D578" s="127"/>
      <c r="E578" s="133"/>
      <c r="F578" s="259"/>
    </row>
    <row r="579" spans="1:6" x14ac:dyDescent="0.25">
      <c r="A579" s="123"/>
      <c r="B579" s="78" t="s">
        <v>263</v>
      </c>
      <c r="C579" s="127"/>
      <c r="D579" s="127"/>
      <c r="E579" s="133"/>
      <c r="F579" s="259"/>
    </row>
    <row r="580" spans="1:6" x14ac:dyDescent="0.25">
      <c r="A580" s="123"/>
      <c r="B580" s="128"/>
      <c r="C580" s="127"/>
      <c r="D580" s="127"/>
      <c r="E580" s="133"/>
      <c r="F580" s="259"/>
    </row>
    <row r="581" spans="1:6" x14ac:dyDescent="0.25">
      <c r="A581" s="123" t="s">
        <v>27</v>
      </c>
      <c r="B581" s="128" t="s">
        <v>64</v>
      </c>
      <c r="C581" s="127" t="s">
        <v>66</v>
      </c>
      <c r="D581" s="127">
        <v>63</v>
      </c>
      <c r="E581" s="93"/>
      <c r="F581" s="259">
        <f>E581*D581</f>
        <v>0</v>
      </c>
    </row>
    <row r="582" spans="1:6" ht="16.5" thickBot="1" x14ac:dyDescent="0.3">
      <c r="A582" s="123"/>
      <c r="B582" s="128"/>
      <c r="C582" s="127"/>
      <c r="D582" s="127"/>
      <c r="E582" s="133"/>
      <c r="F582" s="277"/>
    </row>
    <row r="583" spans="1:6" x14ac:dyDescent="0.25">
      <c r="A583" s="159"/>
      <c r="B583" s="160" t="s">
        <v>264</v>
      </c>
      <c r="C583" s="161"/>
      <c r="D583" s="161"/>
      <c r="E583" s="162"/>
      <c r="F583" s="281"/>
    </row>
    <row r="584" spans="1:6" ht="16.5" thickBot="1" x14ac:dyDescent="0.3">
      <c r="A584" s="142"/>
      <c r="B584" s="143" t="s">
        <v>184</v>
      </c>
      <c r="C584" s="137"/>
      <c r="D584" s="137"/>
      <c r="E584" s="163"/>
      <c r="F584" s="286">
        <f>SUM(F569:F581)</f>
        <v>0</v>
      </c>
    </row>
    <row r="585" spans="1:6" ht="30" x14ac:dyDescent="0.25">
      <c r="A585" s="155" t="s">
        <v>24</v>
      </c>
      <c r="B585" s="156" t="s">
        <v>80</v>
      </c>
      <c r="C585" s="156" t="s">
        <v>81</v>
      </c>
      <c r="D585" s="157" t="s">
        <v>82</v>
      </c>
      <c r="E585" s="182" t="s">
        <v>83</v>
      </c>
      <c r="F585" s="283" t="s">
        <v>84</v>
      </c>
    </row>
    <row r="586" spans="1:6" x14ac:dyDescent="0.25">
      <c r="A586" s="123"/>
      <c r="B586" s="124" t="s">
        <v>265</v>
      </c>
      <c r="C586" s="125"/>
      <c r="D586" s="125"/>
      <c r="E586" s="146"/>
      <c r="F586" s="276"/>
    </row>
    <row r="587" spans="1:6" x14ac:dyDescent="0.25">
      <c r="A587" s="123"/>
      <c r="B587" s="128"/>
      <c r="C587" s="127"/>
      <c r="D587" s="127"/>
      <c r="E587" s="133"/>
      <c r="F587" s="277"/>
    </row>
    <row r="588" spans="1:6" x14ac:dyDescent="0.25">
      <c r="A588" s="123"/>
      <c r="B588" s="78" t="s">
        <v>266</v>
      </c>
      <c r="C588" s="127"/>
      <c r="D588" s="127"/>
      <c r="E588" s="133"/>
      <c r="F588" s="277"/>
    </row>
    <row r="589" spans="1:6" x14ac:dyDescent="0.25">
      <c r="A589" s="123"/>
      <c r="B589" s="128"/>
      <c r="C589" s="127"/>
      <c r="D589" s="127"/>
      <c r="E589" s="133"/>
      <c r="F589" s="277"/>
    </row>
    <row r="590" spans="1:6" x14ac:dyDescent="0.25">
      <c r="A590" s="123"/>
      <c r="B590" s="78" t="s">
        <v>267</v>
      </c>
      <c r="C590" s="127"/>
      <c r="D590" s="127"/>
      <c r="E590" s="133"/>
      <c r="F590" s="277"/>
    </row>
    <row r="591" spans="1:6" x14ac:dyDescent="0.25">
      <c r="A591" s="123"/>
      <c r="B591" s="128"/>
      <c r="C591" s="127"/>
      <c r="D591" s="127"/>
      <c r="E591" s="133"/>
      <c r="F591" s="277"/>
    </row>
    <row r="592" spans="1:6" x14ac:dyDescent="0.25">
      <c r="A592" s="123" t="s">
        <v>9</v>
      </c>
      <c r="B592" s="128" t="s">
        <v>268</v>
      </c>
      <c r="C592" s="127"/>
      <c r="D592" s="127"/>
      <c r="E592" s="133"/>
      <c r="F592" s="277"/>
    </row>
    <row r="593" spans="1:6" x14ac:dyDescent="0.25">
      <c r="A593" s="123"/>
      <c r="B593" s="128" t="s">
        <v>269</v>
      </c>
      <c r="C593" s="127" t="s">
        <v>66</v>
      </c>
      <c r="D593" s="127">
        <v>77</v>
      </c>
      <c r="E593" s="93"/>
      <c r="F593" s="259">
        <f>E593*D593</f>
        <v>0</v>
      </c>
    </row>
    <row r="594" spans="1:6" x14ac:dyDescent="0.25">
      <c r="A594" s="123"/>
      <c r="B594" s="128"/>
      <c r="C594" s="127"/>
      <c r="D594" s="127"/>
      <c r="E594" s="133"/>
      <c r="F594" s="259"/>
    </row>
    <row r="595" spans="1:6" x14ac:dyDescent="0.25">
      <c r="A595" s="123"/>
      <c r="B595" s="78" t="s">
        <v>270</v>
      </c>
      <c r="C595" s="127"/>
      <c r="D595" s="127"/>
      <c r="E595" s="133"/>
      <c r="F595" s="259"/>
    </row>
    <row r="596" spans="1:6" x14ac:dyDescent="0.25">
      <c r="A596" s="123" t="s">
        <v>25</v>
      </c>
      <c r="B596" s="128" t="s">
        <v>271</v>
      </c>
      <c r="C596" s="127" t="s">
        <v>78</v>
      </c>
      <c r="D596" s="127">
        <v>3</v>
      </c>
      <c r="E596" s="93"/>
      <c r="F596" s="259">
        <f>E596*D596</f>
        <v>0</v>
      </c>
    </row>
    <row r="597" spans="1:6" x14ac:dyDescent="0.25">
      <c r="A597" s="123"/>
      <c r="B597" s="128"/>
      <c r="C597" s="127"/>
      <c r="D597" s="127"/>
      <c r="E597" s="133"/>
      <c r="F597" s="259"/>
    </row>
    <row r="598" spans="1:6" x14ac:dyDescent="0.25">
      <c r="A598" s="123" t="s">
        <v>27</v>
      </c>
      <c r="B598" s="128" t="s">
        <v>272</v>
      </c>
      <c r="C598" s="127" t="s">
        <v>78</v>
      </c>
      <c r="D598" s="127">
        <v>2</v>
      </c>
      <c r="E598" s="93"/>
      <c r="F598" s="259">
        <f>E598*D598</f>
        <v>0</v>
      </c>
    </row>
    <row r="599" spans="1:6" x14ac:dyDescent="0.25">
      <c r="A599" s="123"/>
      <c r="B599" s="128"/>
      <c r="C599" s="127"/>
      <c r="D599" s="127"/>
      <c r="E599" s="133"/>
      <c r="F599" s="259"/>
    </row>
    <row r="600" spans="1:6" x14ac:dyDescent="0.25">
      <c r="A600" s="123"/>
      <c r="B600" s="78" t="s">
        <v>273</v>
      </c>
      <c r="C600" s="127"/>
      <c r="D600" s="127"/>
      <c r="E600" s="133"/>
      <c r="F600" s="259"/>
    </row>
    <row r="601" spans="1:6" x14ac:dyDescent="0.25">
      <c r="A601" s="123"/>
      <c r="B601" s="128"/>
      <c r="C601" s="127"/>
      <c r="D601" s="127"/>
      <c r="E601" s="133"/>
      <c r="F601" s="259"/>
    </row>
    <row r="602" spans="1:6" x14ac:dyDescent="0.25">
      <c r="A602" s="123" t="s">
        <v>36</v>
      </c>
      <c r="B602" s="128" t="s">
        <v>274</v>
      </c>
      <c r="C602" s="127"/>
      <c r="D602" s="127"/>
      <c r="E602" s="133"/>
      <c r="F602" s="259"/>
    </row>
    <row r="603" spans="1:6" x14ac:dyDescent="0.25">
      <c r="A603" s="123"/>
      <c r="B603" s="128" t="s">
        <v>275</v>
      </c>
      <c r="C603" s="127" t="s">
        <v>78</v>
      </c>
      <c r="D603" s="127">
        <v>4</v>
      </c>
      <c r="E603" s="93"/>
      <c r="F603" s="259">
        <f>E603*D603</f>
        <v>0</v>
      </c>
    </row>
    <row r="604" spans="1:6" x14ac:dyDescent="0.25">
      <c r="A604" s="123"/>
      <c r="B604" s="128"/>
      <c r="C604" s="127"/>
      <c r="D604" s="127"/>
      <c r="E604" s="133"/>
      <c r="F604" s="259"/>
    </row>
    <row r="605" spans="1:6" x14ac:dyDescent="0.25">
      <c r="A605" s="123"/>
      <c r="B605" s="78" t="s">
        <v>276</v>
      </c>
      <c r="C605" s="127"/>
      <c r="D605" s="127"/>
      <c r="E605" s="133"/>
      <c r="F605" s="259"/>
    </row>
    <row r="606" spans="1:6" x14ac:dyDescent="0.25">
      <c r="A606" s="123"/>
      <c r="B606" s="128"/>
      <c r="C606" s="127"/>
      <c r="D606" s="127"/>
      <c r="E606" s="133"/>
      <c r="F606" s="259"/>
    </row>
    <row r="607" spans="1:6" ht="17.25" x14ac:dyDescent="0.25">
      <c r="A607" s="123" t="s">
        <v>37</v>
      </c>
      <c r="B607" s="128" t="s">
        <v>441</v>
      </c>
      <c r="C607" s="127" t="s">
        <v>78</v>
      </c>
      <c r="D607" s="127">
        <v>8</v>
      </c>
      <c r="E607" s="93"/>
      <c r="F607" s="259">
        <f>E607*D607</f>
        <v>0</v>
      </c>
    </row>
    <row r="608" spans="1:6" x14ac:dyDescent="0.25">
      <c r="A608" s="123"/>
      <c r="B608" s="128"/>
      <c r="C608" s="127"/>
      <c r="D608" s="127"/>
      <c r="E608" s="133"/>
      <c r="F608" s="259"/>
    </row>
    <row r="609" spans="1:6" x14ac:dyDescent="0.25">
      <c r="A609" s="123" t="s">
        <v>38</v>
      </c>
      <c r="B609" s="128" t="s">
        <v>277</v>
      </c>
      <c r="C609" s="127" t="s">
        <v>78</v>
      </c>
      <c r="D609" s="127">
        <v>4</v>
      </c>
      <c r="E609" s="93"/>
      <c r="F609" s="259">
        <f>E609*D609</f>
        <v>0</v>
      </c>
    </row>
    <row r="610" spans="1:6" x14ac:dyDescent="0.25">
      <c r="A610" s="123"/>
      <c r="B610" s="128"/>
      <c r="C610" s="127"/>
      <c r="D610" s="127"/>
      <c r="E610" s="133"/>
      <c r="F610" s="259"/>
    </row>
    <row r="611" spans="1:6" x14ac:dyDescent="0.25">
      <c r="A611" s="123"/>
      <c r="B611" s="78" t="s">
        <v>278</v>
      </c>
      <c r="C611" s="127"/>
      <c r="D611" s="127"/>
      <c r="E611" s="133"/>
      <c r="F611" s="259"/>
    </row>
    <row r="612" spans="1:6" x14ac:dyDescent="0.25">
      <c r="A612" s="123"/>
      <c r="B612" s="128"/>
      <c r="C612" s="127"/>
      <c r="D612" s="127"/>
      <c r="E612" s="133"/>
      <c r="F612" s="259"/>
    </row>
    <row r="613" spans="1:6" x14ac:dyDescent="0.25">
      <c r="A613" s="123"/>
      <c r="B613" s="78" t="s">
        <v>279</v>
      </c>
      <c r="C613" s="127"/>
      <c r="D613" s="127"/>
      <c r="E613" s="133"/>
      <c r="F613" s="259"/>
    </row>
    <row r="614" spans="1:6" x14ac:dyDescent="0.25">
      <c r="A614" s="123"/>
      <c r="B614" s="128"/>
      <c r="C614" s="127"/>
      <c r="D614" s="127"/>
      <c r="E614" s="133"/>
      <c r="F614" s="259"/>
    </row>
    <row r="615" spans="1:6" ht="17.25" x14ac:dyDescent="0.25">
      <c r="A615" s="123" t="s">
        <v>39</v>
      </c>
      <c r="B615" s="128" t="s">
        <v>111</v>
      </c>
      <c r="C615" s="130" t="s">
        <v>432</v>
      </c>
      <c r="D615" s="127">
        <f>3.14*1.5*1.5</f>
        <v>7.0649999999999995</v>
      </c>
      <c r="E615" s="93"/>
      <c r="F615" s="259">
        <f>E615*D615</f>
        <v>0</v>
      </c>
    </row>
    <row r="616" spans="1:6" x14ac:dyDescent="0.25">
      <c r="A616" s="123"/>
      <c r="B616" s="128"/>
      <c r="C616" s="127"/>
      <c r="D616" s="127"/>
      <c r="E616" s="133"/>
      <c r="F616" s="259"/>
    </row>
    <row r="617" spans="1:6" ht="17.25" x14ac:dyDescent="0.25">
      <c r="A617" s="123" t="s">
        <v>40</v>
      </c>
      <c r="B617" s="128" t="s">
        <v>112</v>
      </c>
      <c r="C617" s="130" t="s">
        <v>432</v>
      </c>
      <c r="D617" s="127">
        <v>10</v>
      </c>
      <c r="E617" s="93"/>
      <c r="F617" s="259">
        <f>E617*D617</f>
        <v>0</v>
      </c>
    </row>
    <row r="618" spans="1:6" x14ac:dyDescent="0.25">
      <c r="A618" s="123"/>
      <c r="B618" s="128"/>
      <c r="C618" s="127"/>
      <c r="D618" s="127"/>
      <c r="E618" s="133"/>
      <c r="F618" s="259"/>
    </row>
    <row r="619" spans="1:6" ht="17.25" x14ac:dyDescent="0.25">
      <c r="A619" s="123" t="s">
        <v>41</v>
      </c>
      <c r="B619" s="128" t="s">
        <v>114</v>
      </c>
      <c r="C619" s="130" t="s">
        <v>432</v>
      </c>
      <c r="D619" s="127">
        <v>6</v>
      </c>
      <c r="E619" s="93"/>
      <c r="F619" s="259">
        <f>E619*D619</f>
        <v>0</v>
      </c>
    </row>
    <row r="620" spans="1:6" x14ac:dyDescent="0.25">
      <c r="A620" s="123"/>
      <c r="B620" s="128"/>
      <c r="C620" s="127"/>
      <c r="D620" s="127"/>
      <c r="E620" s="133"/>
      <c r="F620" s="259"/>
    </row>
    <row r="621" spans="1:6" x14ac:dyDescent="0.25">
      <c r="A621" s="123" t="s">
        <v>42</v>
      </c>
      <c r="B621" s="128" t="s">
        <v>280</v>
      </c>
      <c r="C621" s="127"/>
      <c r="D621" s="127"/>
      <c r="E621" s="133"/>
      <c r="F621" s="259"/>
    </row>
    <row r="622" spans="1:6" ht="17.25" x14ac:dyDescent="0.25">
      <c r="A622" s="123"/>
      <c r="B622" s="128" t="s">
        <v>117</v>
      </c>
      <c r="C622" s="130" t="s">
        <v>433</v>
      </c>
      <c r="D622" s="127">
        <v>3</v>
      </c>
      <c r="E622" s="93"/>
      <c r="F622" s="259">
        <f>E622*D622</f>
        <v>0</v>
      </c>
    </row>
    <row r="623" spans="1:6" x14ac:dyDescent="0.25">
      <c r="A623" s="123"/>
      <c r="B623" s="128"/>
      <c r="C623" s="127"/>
      <c r="D623" s="127"/>
      <c r="E623" s="133"/>
      <c r="F623" s="259"/>
    </row>
    <row r="624" spans="1:6" x14ac:dyDescent="0.25">
      <c r="A624" s="123" t="s">
        <v>43</v>
      </c>
      <c r="B624" s="128" t="s">
        <v>281</v>
      </c>
      <c r="C624" s="127"/>
      <c r="D624" s="127"/>
      <c r="E624" s="133"/>
      <c r="F624" s="259"/>
    </row>
    <row r="625" spans="1:6" ht="17.25" x14ac:dyDescent="0.25">
      <c r="A625" s="123"/>
      <c r="B625" s="128" t="s">
        <v>122</v>
      </c>
      <c r="C625" s="130" t="s">
        <v>433</v>
      </c>
      <c r="D625" s="127">
        <v>1</v>
      </c>
      <c r="E625" s="93"/>
      <c r="F625" s="259">
        <f>E625*D625</f>
        <v>0</v>
      </c>
    </row>
    <row r="626" spans="1:6" x14ac:dyDescent="0.25">
      <c r="A626" s="123"/>
      <c r="B626" s="128"/>
      <c r="C626" s="127"/>
      <c r="D626" s="127"/>
      <c r="E626" s="133"/>
      <c r="F626" s="259"/>
    </row>
    <row r="627" spans="1:6" x14ac:dyDescent="0.25">
      <c r="A627" s="123" t="s">
        <v>44</v>
      </c>
      <c r="B627" s="128" t="s">
        <v>282</v>
      </c>
      <c r="C627" s="127"/>
      <c r="D627" s="127"/>
      <c r="E627" s="133"/>
      <c r="F627" s="259"/>
    </row>
    <row r="628" spans="1:6" ht="17.25" x14ac:dyDescent="0.25">
      <c r="A628" s="123"/>
      <c r="B628" s="128" t="s">
        <v>124</v>
      </c>
      <c r="C628" s="130" t="s">
        <v>433</v>
      </c>
      <c r="D628" s="127"/>
      <c r="E628" s="93"/>
      <c r="F628" s="259">
        <f>E628*D628</f>
        <v>0</v>
      </c>
    </row>
    <row r="629" spans="1:6" x14ac:dyDescent="0.25">
      <c r="A629" s="123"/>
      <c r="B629" s="128"/>
      <c r="C629" s="127"/>
      <c r="D629" s="127"/>
      <c r="E629" s="133"/>
      <c r="F629" s="259"/>
    </row>
    <row r="630" spans="1:6" x14ac:dyDescent="0.25">
      <c r="A630" s="123" t="s">
        <v>45</v>
      </c>
      <c r="B630" s="128" t="s">
        <v>126</v>
      </c>
      <c r="C630" s="127"/>
      <c r="D630" s="127"/>
      <c r="E630" s="133"/>
      <c r="F630" s="259"/>
    </row>
    <row r="631" spans="1:6" ht="17.25" x14ac:dyDescent="0.25">
      <c r="A631" s="123"/>
      <c r="B631" s="128" t="s">
        <v>127</v>
      </c>
      <c r="C631" s="130" t="s">
        <v>433</v>
      </c>
      <c r="D631" s="127">
        <v>3</v>
      </c>
      <c r="E631" s="93"/>
      <c r="F631" s="259">
        <f>E631*D631</f>
        <v>0</v>
      </c>
    </row>
    <row r="632" spans="1:6" x14ac:dyDescent="0.25">
      <c r="A632" s="123"/>
      <c r="B632" s="128"/>
      <c r="C632" s="127"/>
      <c r="D632" s="127"/>
      <c r="E632" s="133"/>
      <c r="F632" s="259"/>
    </row>
    <row r="633" spans="1:6" x14ac:dyDescent="0.25">
      <c r="A633" s="123" t="s">
        <v>46</v>
      </c>
      <c r="B633" s="128" t="s">
        <v>128</v>
      </c>
      <c r="C633" s="127"/>
      <c r="D633" s="127"/>
      <c r="E633" s="133"/>
      <c r="F633" s="259"/>
    </row>
    <row r="634" spans="1:6" ht="17.25" x14ac:dyDescent="0.25">
      <c r="A634" s="123"/>
      <c r="B634" s="128" t="s">
        <v>129</v>
      </c>
      <c r="C634" s="130" t="s">
        <v>432</v>
      </c>
      <c r="D634" s="127">
        <f>D631</f>
        <v>3</v>
      </c>
      <c r="E634" s="93"/>
      <c r="F634" s="259">
        <f>E634*D634</f>
        <v>0</v>
      </c>
    </row>
    <row r="635" spans="1:6" x14ac:dyDescent="0.25">
      <c r="A635" s="123"/>
      <c r="B635" s="128"/>
      <c r="C635" s="127"/>
      <c r="D635" s="127"/>
      <c r="E635" s="133"/>
      <c r="F635" s="259"/>
    </row>
    <row r="636" spans="1:6" ht="17.25" x14ac:dyDescent="0.25">
      <c r="A636" s="123" t="s">
        <v>47</v>
      </c>
      <c r="B636" s="128" t="s">
        <v>283</v>
      </c>
      <c r="C636" s="130" t="s">
        <v>432</v>
      </c>
      <c r="D636" s="127">
        <v>2</v>
      </c>
      <c r="E636" s="93"/>
      <c r="F636" s="259">
        <f>E636*D636</f>
        <v>0</v>
      </c>
    </row>
    <row r="637" spans="1:6" x14ac:dyDescent="0.25">
      <c r="A637" s="123"/>
      <c r="B637" s="128" t="s">
        <v>331</v>
      </c>
      <c r="C637" s="127"/>
      <c r="D637" s="127"/>
      <c r="E637" s="133"/>
      <c r="F637" s="259"/>
    </row>
    <row r="638" spans="1:6" x14ac:dyDescent="0.25">
      <c r="A638" s="123"/>
      <c r="B638" s="128"/>
      <c r="C638" s="127"/>
      <c r="D638" s="127"/>
      <c r="E638" s="133"/>
      <c r="F638" s="259"/>
    </row>
    <row r="639" spans="1:6" ht="18" thickBot="1" x14ac:dyDescent="0.3">
      <c r="A639" s="123" t="s">
        <v>48</v>
      </c>
      <c r="B639" s="128" t="s">
        <v>284</v>
      </c>
      <c r="C639" s="130" t="s">
        <v>432</v>
      </c>
      <c r="D639" s="127">
        <f>3.14*1.5*1.5</f>
        <v>7.0649999999999995</v>
      </c>
      <c r="E639" s="93"/>
      <c r="F639" s="259">
        <f>E639*D639</f>
        <v>0</v>
      </c>
    </row>
    <row r="640" spans="1:6" x14ac:dyDescent="0.25">
      <c r="A640" s="159"/>
      <c r="B640" s="160"/>
      <c r="C640" s="207"/>
      <c r="D640" s="207"/>
      <c r="E640" s="208"/>
      <c r="F640" s="287"/>
    </row>
    <row r="641" spans="1:6" ht="16.5" thickBot="1" x14ac:dyDescent="0.3">
      <c r="A641" s="142"/>
      <c r="B641" s="209" t="s">
        <v>135</v>
      </c>
      <c r="C641" s="210"/>
      <c r="D641" s="210"/>
      <c r="E641" s="211"/>
      <c r="F641" s="280">
        <f>SUM(F593:F639)</f>
        <v>0</v>
      </c>
    </row>
    <row r="642" spans="1:6" ht="15" customHeight="1" x14ac:dyDescent="0.25">
      <c r="A642" s="155" t="s">
        <v>24</v>
      </c>
      <c r="B642" s="156" t="s">
        <v>80</v>
      </c>
      <c r="C642" s="156" t="s">
        <v>81</v>
      </c>
      <c r="D642" s="157" t="s">
        <v>82</v>
      </c>
      <c r="E642" s="182" t="s">
        <v>83</v>
      </c>
      <c r="F642" s="283" t="s">
        <v>84</v>
      </c>
    </row>
    <row r="643" spans="1:6" x14ac:dyDescent="0.25">
      <c r="A643" s="123"/>
      <c r="B643" s="190"/>
      <c r="C643" s="125"/>
      <c r="D643" s="125"/>
      <c r="E643" s="146"/>
      <c r="F643" s="276"/>
    </row>
    <row r="644" spans="1:6" x14ac:dyDescent="0.25">
      <c r="A644" s="123" t="s">
        <v>9</v>
      </c>
      <c r="B644" s="128" t="s">
        <v>285</v>
      </c>
      <c r="C644" s="127" t="s">
        <v>66</v>
      </c>
      <c r="D644" s="127">
        <f>3.14*3</f>
        <v>9.42</v>
      </c>
      <c r="E644" s="93"/>
      <c r="F644" s="259">
        <f>E644*D644</f>
        <v>0</v>
      </c>
    </row>
    <row r="645" spans="1:6" x14ac:dyDescent="0.25">
      <c r="A645" s="123"/>
      <c r="B645" s="128"/>
      <c r="C645" s="127"/>
      <c r="D645" s="127"/>
      <c r="E645" s="133"/>
      <c r="F645" s="259"/>
    </row>
    <row r="646" spans="1:6" x14ac:dyDescent="0.25">
      <c r="A646" s="123" t="s">
        <v>22</v>
      </c>
      <c r="B646" s="128" t="s">
        <v>286</v>
      </c>
      <c r="C646" s="127"/>
      <c r="D646" s="127"/>
      <c r="E646" s="133"/>
      <c r="F646" s="259"/>
    </row>
    <row r="647" spans="1:6" ht="17.25" x14ac:dyDescent="0.25">
      <c r="A647" s="123"/>
      <c r="B647" s="128" t="s">
        <v>287</v>
      </c>
      <c r="C647" s="130" t="s">
        <v>432</v>
      </c>
      <c r="D647" s="127">
        <v>6</v>
      </c>
      <c r="E647" s="93"/>
      <c r="F647" s="259">
        <f>E647*D647</f>
        <v>0</v>
      </c>
    </row>
    <row r="648" spans="1:6" x14ac:dyDescent="0.25">
      <c r="A648" s="123"/>
      <c r="B648" s="128"/>
      <c r="C648" s="127"/>
      <c r="D648" s="127"/>
      <c r="E648" s="133"/>
      <c r="F648" s="259"/>
    </row>
    <row r="649" spans="1:6" ht="17.25" x14ac:dyDescent="0.25">
      <c r="A649" s="123" t="s">
        <v>25</v>
      </c>
      <c r="B649" s="128" t="s">
        <v>288</v>
      </c>
      <c r="C649" s="130" t="s">
        <v>432</v>
      </c>
      <c r="D649" s="127">
        <v>6</v>
      </c>
      <c r="E649" s="93"/>
      <c r="F649" s="259">
        <f>E649*D649</f>
        <v>0</v>
      </c>
    </row>
    <row r="650" spans="1:6" x14ac:dyDescent="0.25">
      <c r="A650" s="123"/>
      <c r="B650" s="128"/>
      <c r="C650" s="127"/>
      <c r="D650" s="127"/>
      <c r="E650" s="133"/>
      <c r="F650" s="259"/>
    </row>
    <row r="651" spans="1:6" hidden="1" x14ac:dyDescent="0.25">
      <c r="A651" s="123" t="s">
        <v>27</v>
      </c>
      <c r="B651" s="128" t="s">
        <v>289</v>
      </c>
      <c r="C651" s="127" t="s">
        <v>78</v>
      </c>
      <c r="D651" s="127"/>
      <c r="E651" s="93"/>
      <c r="F651" s="259">
        <f>E651*D651</f>
        <v>0</v>
      </c>
    </row>
    <row r="652" spans="1:6" hidden="1" x14ac:dyDescent="0.25">
      <c r="A652" s="123"/>
      <c r="B652" s="128"/>
      <c r="C652" s="127"/>
      <c r="D652" s="127"/>
      <c r="E652" s="133"/>
      <c r="F652" s="259"/>
    </row>
    <row r="653" spans="1:6" hidden="1" x14ac:dyDescent="0.25">
      <c r="A653" s="123" t="s">
        <v>36</v>
      </c>
      <c r="B653" s="128" t="s">
        <v>290</v>
      </c>
      <c r="C653" s="127" t="s">
        <v>78</v>
      </c>
      <c r="D653" s="127"/>
      <c r="E653" s="93"/>
      <c r="F653" s="259">
        <f>E653*D653</f>
        <v>0</v>
      </c>
    </row>
    <row r="654" spans="1:6" hidden="1" x14ac:dyDescent="0.25">
      <c r="A654" s="123"/>
      <c r="B654" s="128"/>
      <c r="C654" s="127"/>
      <c r="D654" s="127"/>
      <c r="E654" s="133"/>
      <c r="F654" s="259"/>
    </row>
    <row r="655" spans="1:6" hidden="1" x14ac:dyDescent="0.25">
      <c r="A655" s="123" t="s">
        <v>37</v>
      </c>
      <c r="B655" s="128" t="s">
        <v>291</v>
      </c>
      <c r="C655" s="127" t="s">
        <v>78</v>
      </c>
      <c r="D655" s="127"/>
      <c r="E655" s="93"/>
      <c r="F655" s="259">
        <f>E655*D655</f>
        <v>0</v>
      </c>
    </row>
    <row r="656" spans="1:6" hidden="1" x14ac:dyDescent="0.25">
      <c r="A656" s="123"/>
      <c r="B656" s="128"/>
      <c r="C656" s="127"/>
      <c r="D656" s="127"/>
      <c r="E656" s="133"/>
      <c r="F656" s="259"/>
    </row>
    <row r="657" spans="1:13" hidden="1" x14ac:dyDescent="0.25">
      <c r="A657" s="123" t="s">
        <v>38</v>
      </c>
      <c r="B657" s="128" t="s">
        <v>292</v>
      </c>
      <c r="C657" s="127"/>
      <c r="D657" s="127"/>
      <c r="E657" s="133"/>
      <c r="F657" s="259"/>
    </row>
    <row r="658" spans="1:13" hidden="1" x14ac:dyDescent="0.25">
      <c r="A658" s="123"/>
      <c r="B658" s="128" t="s">
        <v>293</v>
      </c>
      <c r="C658" s="127" t="s">
        <v>78</v>
      </c>
      <c r="D658" s="127"/>
      <c r="E658" s="93"/>
      <c r="F658" s="259">
        <f>E658*D658</f>
        <v>0</v>
      </c>
    </row>
    <row r="659" spans="1:13" x14ac:dyDescent="0.25">
      <c r="A659" s="123"/>
      <c r="B659" s="128"/>
      <c r="C659" s="127"/>
      <c r="D659" s="127"/>
      <c r="E659" s="133"/>
      <c r="F659" s="288"/>
    </row>
    <row r="660" spans="1:13" x14ac:dyDescent="0.25">
      <c r="A660" s="123"/>
      <c r="B660" s="128"/>
      <c r="C660" s="127"/>
      <c r="D660" s="127"/>
      <c r="E660" s="133"/>
      <c r="F660" s="276"/>
    </row>
    <row r="661" spans="1:13" x14ac:dyDescent="0.25">
      <c r="A661" s="123"/>
      <c r="B661" s="131" t="s">
        <v>135</v>
      </c>
      <c r="C661" s="147"/>
      <c r="D661" s="147"/>
      <c r="E661" s="212"/>
      <c r="F661" s="278">
        <f>SUM(F644:F659)</f>
        <v>0</v>
      </c>
    </row>
    <row r="662" spans="1:13" x14ac:dyDescent="0.25">
      <c r="A662" s="123"/>
      <c r="B662" s="128"/>
      <c r="C662" s="127"/>
      <c r="D662" s="127"/>
      <c r="E662" s="133"/>
      <c r="F662" s="288"/>
    </row>
    <row r="663" spans="1:13" x14ac:dyDescent="0.25">
      <c r="A663" s="123"/>
      <c r="B663" s="128"/>
      <c r="C663" s="127"/>
      <c r="D663" s="127"/>
      <c r="E663" s="133"/>
      <c r="F663" s="277"/>
    </row>
    <row r="664" spans="1:13" x14ac:dyDescent="0.25">
      <c r="A664" s="123"/>
      <c r="B664" s="128"/>
      <c r="C664" s="127"/>
      <c r="D664" s="127"/>
      <c r="E664" s="133"/>
      <c r="F664" s="277"/>
    </row>
    <row r="665" spans="1:13" x14ac:dyDescent="0.25">
      <c r="A665" s="123"/>
      <c r="B665" s="79" t="s">
        <v>160</v>
      </c>
      <c r="C665" s="127"/>
      <c r="D665" s="127"/>
      <c r="E665" s="133"/>
      <c r="F665" s="277"/>
    </row>
    <row r="666" spans="1:13" x14ac:dyDescent="0.25">
      <c r="A666" s="123"/>
      <c r="B666" s="128"/>
      <c r="C666" s="127"/>
      <c r="D666" s="127"/>
      <c r="E666" s="133"/>
      <c r="F666" s="277"/>
    </row>
    <row r="667" spans="1:13" x14ac:dyDescent="0.25">
      <c r="A667" s="123"/>
      <c r="B667" s="128" t="s">
        <v>294</v>
      </c>
      <c r="C667" s="127"/>
      <c r="D667" s="127"/>
      <c r="E667" s="133"/>
      <c r="F667" s="277">
        <f>F641</f>
        <v>0</v>
      </c>
    </row>
    <row r="668" spans="1:13" x14ac:dyDescent="0.25">
      <c r="A668" s="123"/>
      <c r="B668" s="128"/>
      <c r="C668" s="127"/>
      <c r="D668" s="127"/>
      <c r="E668" s="133"/>
      <c r="F668" s="277"/>
    </row>
    <row r="669" spans="1:13" x14ac:dyDescent="0.25">
      <c r="A669" s="123"/>
      <c r="B669" s="128" t="s">
        <v>295</v>
      </c>
      <c r="C669" s="127"/>
      <c r="D669" s="127"/>
      <c r="E669" s="133"/>
      <c r="F669" s="277">
        <f>F661</f>
        <v>0</v>
      </c>
    </row>
    <row r="670" spans="1:13" x14ac:dyDescent="0.25">
      <c r="A670" s="123"/>
      <c r="B670" s="128"/>
      <c r="C670" s="127"/>
      <c r="D670" s="127"/>
      <c r="E670" s="133"/>
      <c r="F670" s="277"/>
    </row>
    <row r="671" spans="1:13" ht="16.5" thickBot="1" x14ac:dyDescent="0.3">
      <c r="A671" s="123"/>
      <c r="B671" s="128"/>
      <c r="C671" s="127"/>
      <c r="D671" s="127"/>
      <c r="E671" s="133"/>
      <c r="F671" s="277"/>
    </row>
    <row r="672" spans="1:13" x14ac:dyDescent="0.25">
      <c r="A672" s="159"/>
      <c r="B672" s="160" t="s">
        <v>296</v>
      </c>
      <c r="C672" s="161"/>
      <c r="D672" s="161"/>
      <c r="E672" s="174"/>
      <c r="F672" s="289"/>
      <c r="G672" s="213"/>
      <c r="H672" s="213"/>
      <c r="I672" s="213"/>
      <c r="J672" s="213"/>
      <c r="K672" s="213"/>
      <c r="L672" s="213"/>
      <c r="M672" s="213"/>
    </row>
    <row r="673" spans="1:13" ht="16.5" thickBot="1" x14ac:dyDescent="0.3">
      <c r="A673" s="142"/>
      <c r="B673" s="143" t="s">
        <v>184</v>
      </c>
      <c r="C673" s="153"/>
      <c r="D673" s="153"/>
      <c r="E673" s="154"/>
      <c r="F673" s="290">
        <f>SUM(F667:F670)</f>
        <v>0</v>
      </c>
      <c r="G673" s="213"/>
      <c r="H673" s="213"/>
      <c r="I673" s="213"/>
      <c r="J673" s="213"/>
      <c r="K673" s="213"/>
      <c r="L673" s="213"/>
      <c r="M673" s="213"/>
    </row>
    <row r="674" spans="1:13" s="7" customFormat="1" ht="15" customHeight="1" x14ac:dyDescent="0.25">
      <c r="A674" s="1"/>
      <c r="B674" s="2" t="s">
        <v>379</v>
      </c>
      <c r="C674" s="3"/>
      <c r="D674" s="4"/>
      <c r="E674" s="5"/>
      <c r="F674" s="291"/>
      <c r="G674" s="36"/>
      <c r="H674" s="37"/>
      <c r="I674" s="36"/>
      <c r="J674" s="36"/>
      <c r="K674" s="38"/>
      <c r="L674" s="38"/>
      <c r="M674" s="38"/>
    </row>
    <row r="675" spans="1:13" s="7" customFormat="1" ht="15" customHeight="1" x14ac:dyDescent="0.25">
      <c r="A675" s="1"/>
      <c r="B675" s="2" t="s">
        <v>380</v>
      </c>
      <c r="C675" s="3"/>
      <c r="D675" s="4"/>
      <c r="E675" s="5"/>
      <c r="F675" s="291"/>
      <c r="G675" s="36"/>
      <c r="H675" s="37"/>
      <c r="I675" s="36"/>
      <c r="J675" s="36"/>
      <c r="K675" s="38"/>
      <c r="L675" s="38"/>
      <c r="M675" s="38"/>
    </row>
    <row r="676" spans="1:13" s="7" customFormat="1" ht="15" customHeight="1" x14ac:dyDescent="0.25">
      <c r="A676" s="1"/>
      <c r="B676" s="2" t="s">
        <v>381</v>
      </c>
      <c r="C676" s="3"/>
      <c r="D676" s="4"/>
      <c r="E676" s="5"/>
      <c r="F676" s="291"/>
      <c r="G676" s="36"/>
      <c r="H676" s="37"/>
      <c r="I676" s="36"/>
      <c r="J676" s="36"/>
      <c r="K676" s="38"/>
      <c r="L676" s="38"/>
      <c r="M676" s="38"/>
    </row>
    <row r="677" spans="1:13" s="7" customFormat="1" ht="15" customHeight="1" x14ac:dyDescent="0.25">
      <c r="A677" s="1"/>
      <c r="B677" s="2" t="s">
        <v>382</v>
      </c>
      <c r="C677" s="8"/>
      <c r="D677" s="4"/>
      <c r="E677" s="5"/>
      <c r="F677" s="291"/>
      <c r="G677" s="37"/>
      <c r="H677" s="37"/>
      <c r="I677" s="36"/>
      <c r="J677" s="36"/>
      <c r="K677" s="38"/>
      <c r="L677" s="38"/>
      <c r="M677" s="38"/>
    </row>
    <row r="678" spans="1:13" s="7" customFormat="1" ht="15" customHeight="1" x14ac:dyDescent="0.25">
      <c r="A678" s="1"/>
      <c r="B678" s="2" t="s">
        <v>383</v>
      </c>
      <c r="C678" s="8"/>
      <c r="D678" s="4"/>
      <c r="E678" s="5"/>
      <c r="F678" s="291"/>
      <c r="G678" s="37"/>
      <c r="H678" s="37"/>
      <c r="I678" s="36"/>
      <c r="J678" s="36"/>
      <c r="K678" s="38"/>
      <c r="L678" s="38"/>
      <c r="M678" s="38"/>
    </row>
    <row r="679" spans="1:13" s="7" customFormat="1" ht="15" customHeight="1" x14ac:dyDescent="0.25">
      <c r="A679" s="1"/>
      <c r="B679" s="2" t="s">
        <v>384</v>
      </c>
      <c r="C679" s="8"/>
      <c r="D679" s="9"/>
      <c r="E679" s="5"/>
      <c r="F679" s="291"/>
      <c r="G679" s="37"/>
      <c r="H679" s="37"/>
      <c r="I679" s="36"/>
      <c r="J679" s="36"/>
      <c r="K679" s="38"/>
      <c r="L679" s="38"/>
      <c r="M679" s="38"/>
    </row>
    <row r="680" spans="1:13" s="7" customFormat="1" ht="15" customHeight="1" x14ac:dyDescent="0.25">
      <c r="A680" s="1" t="s">
        <v>9</v>
      </c>
      <c r="B680" s="6" t="s">
        <v>385</v>
      </c>
      <c r="C680" s="8" t="s">
        <v>386</v>
      </c>
      <c r="D680" s="5">
        <v>6</v>
      </c>
      <c r="E680" s="5"/>
      <c r="F680" s="291">
        <f>E680*D680</f>
        <v>0</v>
      </c>
      <c r="G680" s="36"/>
      <c r="H680" s="37"/>
      <c r="I680" s="36"/>
      <c r="J680" s="37"/>
      <c r="K680" s="38"/>
      <c r="L680" s="39"/>
      <c r="M680" s="38"/>
    </row>
    <row r="681" spans="1:13" s="7" customFormat="1" ht="15" customHeight="1" x14ac:dyDescent="0.25">
      <c r="A681" s="1" t="s">
        <v>22</v>
      </c>
      <c r="B681" s="6" t="s">
        <v>387</v>
      </c>
      <c r="C681" s="8" t="s">
        <v>386</v>
      </c>
      <c r="D681" s="5">
        <v>12</v>
      </c>
      <c r="E681" s="5"/>
      <c r="F681" s="291">
        <f>E681*D681</f>
        <v>0</v>
      </c>
      <c r="G681" s="36"/>
      <c r="H681" s="37"/>
      <c r="I681" s="36"/>
      <c r="J681" s="37"/>
      <c r="K681" s="38"/>
      <c r="L681" s="39"/>
      <c r="M681" s="38"/>
    </row>
    <row r="682" spans="1:13" s="7" customFormat="1" ht="15" customHeight="1" x14ac:dyDescent="0.25">
      <c r="A682" s="1"/>
      <c r="B682" s="2" t="s">
        <v>388</v>
      </c>
      <c r="C682" s="8"/>
      <c r="D682" s="5"/>
      <c r="E682" s="5"/>
      <c r="F682" s="291"/>
      <c r="G682" s="37"/>
      <c r="H682" s="36"/>
      <c r="I682" s="36"/>
      <c r="J682" s="36"/>
      <c r="K682" s="38"/>
      <c r="L682" s="38"/>
      <c r="M682" s="38"/>
    </row>
    <row r="683" spans="1:13" s="7" customFormat="1" ht="15" customHeight="1" x14ac:dyDescent="0.25">
      <c r="A683" s="1" t="s">
        <v>25</v>
      </c>
      <c r="B683" s="6" t="s">
        <v>389</v>
      </c>
      <c r="C683" s="8" t="s">
        <v>390</v>
      </c>
      <c r="D683" s="5">
        <v>1</v>
      </c>
      <c r="E683" s="5"/>
      <c r="F683" s="291">
        <f>E683*D683</f>
        <v>0</v>
      </c>
      <c r="G683" s="36"/>
      <c r="H683" s="37"/>
      <c r="I683" s="36"/>
      <c r="J683" s="37"/>
      <c r="K683" s="38"/>
      <c r="L683" s="39"/>
      <c r="M683" s="38"/>
    </row>
    <row r="684" spans="1:13" s="7" customFormat="1" ht="15" customHeight="1" x14ac:dyDescent="0.25">
      <c r="A684" s="10" t="s">
        <v>27</v>
      </c>
      <c r="B684" s="6" t="s">
        <v>387</v>
      </c>
      <c r="C684" s="8" t="s">
        <v>390</v>
      </c>
      <c r="D684" s="5">
        <v>1</v>
      </c>
      <c r="E684" s="5"/>
      <c r="F684" s="291">
        <f>E684*D684</f>
        <v>0</v>
      </c>
      <c r="G684" s="36"/>
      <c r="H684" s="37"/>
      <c r="I684" s="36"/>
      <c r="J684" s="37"/>
      <c r="K684" s="38"/>
      <c r="L684" s="39"/>
      <c r="M684" s="38"/>
    </row>
    <row r="685" spans="1:13" s="7" customFormat="1" ht="15" customHeight="1" x14ac:dyDescent="0.25">
      <c r="A685" s="1" t="s">
        <v>36</v>
      </c>
      <c r="B685" s="6" t="s">
        <v>391</v>
      </c>
      <c r="C685" s="8" t="s">
        <v>390</v>
      </c>
      <c r="D685" s="5">
        <v>3</v>
      </c>
      <c r="E685" s="5"/>
      <c r="F685" s="291">
        <f>E685*D685</f>
        <v>0</v>
      </c>
      <c r="G685" s="36"/>
      <c r="H685" s="37"/>
      <c r="I685" s="36"/>
      <c r="J685" s="37"/>
      <c r="K685" s="38"/>
      <c r="L685" s="39"/>
      <c r="M685" s="38"/>
    </row>
    <row r="686" spans="1:13" s="7" customFormat="1" ht="15" customHeight="1" x14ac:dyDescent="0.25">
      <c r="A686" s="1" t="s">
        <v>37</v>
      </c>
      <c r="B686" s="6" t="s">
        <v>392</v>
      </c>
      <c r="C686" s="8" t="s">
        <v>390</v>
      </c>
      <c r="D686" s="5">
        <v>2</v>
      </c>
      <c r="E686" s="5"/>
      <c r="F686" s="291">
        <f>E686*D686</f>
        <v>0</v>
      </c>
      <c r="G686" s="36"/>
      <c r="H686" s="37"/>
      <c r="I686" s="36"/>
      <c r="J686" s="37"/>
      <c r="K686" s="38"/>
      <c r="L686" s="39"/>
      <c r="M686" s="38"/>
    </row>
    <row r="687" spans="1:13" s="7" customFormat="1" ht="15" customHeight="1" x14ac:dyDescent="0.25">
      <c r="A687" s="1"/>
      <c r="B687" s="2" t="s">
        <v>393</v>
      </c>
      <c r="C687" s="8"/>
      <c r="D687" s="5"/>
      <c r="E687" s="5"/>
      <c r="F687" s="291"/>
      <c r="G687" s="36"/>
      <c r="H687" s="36"/>
      <c r="I687" s="36"/>
      <c r="J687" s="36"/>
      <c r="K687" s="38"/>
      <c r="L687" s="38"/>
      <c r="M687" s="38"/>
    </row>
    <row r="688" spans="1:13" s="7" customFormat="1" ht="15" customHeight="1" x14ac:dyDescent="0.25">
      <c r="A688" s="1"/>
      <c r="B688" s="2" t="s">
        <v>394</v>
      </c>
      <c r="C688" s="8"/>
      <c r="D688" s="5"/>
      <c r="E688" s="5"/>
      <c r="F688" s="291"/>
      <c r="G688" s="36"/>
      <c r="H688" s="36"/>
      <c r="I688" s="36"/>
      <c r="J688" s="36"/>
      <c r="K688" s="38"/>
      <c r="L688" s="38"/>
      <c r="M688" s="38"/>
    </row>
    <row r="689" spans="1:13" s="7" customFormat="1" ht="15" customHeight="1" x14ac:dyDescent="0.25">
      <c r="A689" s="1"/>
      <c r="B689" s="2" t="s">
        <v>395</v>
      </c>
      <c r="C689" s="8"/>
      <c r="D689" s="5"/>
      <c r="E689" s="5"/>
      <c r="F689" s="291"/>
      <c r="G689" s="36"/>
      <c r="H689" s="36"/>
      <c r="I689" s="36"/>
      <c r="J689" s="36"/>
      <c r="K689" s="38"/>
      <c r="L689" s="38"/>
      <c r="M689" s="38"/>
    </row>
    <row r="690" spans="1:13" s="7" customFormat="1" ht="15" customHeight="1" x14ac:dyDescent="0.25">
      <c r="A690" s="1" t="s">
        <v>38</v>
      </c>
      <c r="B690" s="6" t="s">
        <v>396</v>
      </c>
      <c r="C690" s="8" t="s">
        <v>386</v>
      </c>
      <c r="D690" s="5">
        <v>8</v>
      </c>
      <c r="E690" s="5"/>
      <c r="F690" s="291">
        <f t="shared" ref="F690:F696" si="12">E690*D690</f>
        <v>0</v>
      </c>
      <c r="G690" s="36"/>
      <c r="H690" s="37"/>
      <c r="I690" s="36"/>
      <c r="J690" s="37"/>
      <c r="K690" s="38"/>
      <c r="L690" s="39"/>
      <c r="M690" s="38"/>
    </row>
    <row r="691" spans="1:13" s="7" customFormat="1" ht="15" customHeight="1" x14ac:dyDescent="0.25">
      <c r="A691" s="1" t="s">
        <v>39</v>
      </c>
      <c r="B691" s="6" t="s">
        <v>397</v>
      </c>
      <c r="C691" s="8" t="s">
        <v>386</v>
      </c>
      <c r="D691" s="5">
        <v>8</v>
      </c>
      <c r="E691" s="5"/>
      <c r="F691" s="291">
        <f t="shared" si="12"/>
        <v>0</v>
      </c>
      <c r="G691" s="36"/>
      <c r="H691" s="37"/>
      <c r="I691" s="36"/>
      <c r="J691" s="37"/>
      <c r="K691" s="38"/>
      <c r="L691" s="39"/>
      <c r="M691" s="38"/>
    </row>
    <row r="692" spans="1:13" s="7" customFormat="1" ht="15" customHeight="1" x14ac:dyDescent="0.25">
      <c r="A692" s="1" t="s">
        <v>40</v>
      </c>
      <c r="B692" s="6" t="s">
        <v>398</v>
      </c>
      <c r="C692" s="8" t="s">
        <v>386</v>
      </c>
      <c r="D692" s="5">
        <v>12</v>
      </c>
      <c r="E692" s="5"/>
      <c r="F692" s="291">
        <f t="shared" si="12"/>
        <v>0</v>
      </c>
      <c r="G692" s="36"/>
      <c r="H692" s="37"/>
      <c r="I692" s="36"/>
      <c r="J692" s="37"/>
      <c r="K692" s="38"/>
      <c r="L692" s="39"/>
      <c r="M692" s="38"/>
    </row>
    <row r="693" spans="1:13" s="7" customFormat="1" ht="15" customHeight="1" x14ac:dyDescent="0.25">
      <c r="A693" s="1" t="s">
        <v>41</v>
      </c>
      <c r="B693" s="6" t="s">
        <v>399</v>
      </c>
      <c r="C693" s="8" t="s">
        <v>390</v>
      </c>
      <c r="D693" s="5">
        <v>6</v>
      </c>
      <c r="E693" s="5"/>
      <c r="F693" s="291">
        <f t="shared" si="12"/>
        <v>0</v>
      </c>
      <c r="G693" s="36"/>
      <c r="H693" s="37"/>
      <c r="I693" s="36"/>
      <c r="J693" s="37"/>
      <c r="K693" s="38"/>
      <c r="L693" s="39"/>
      <c r="M693" s="38"/>
    </row>
    <row r="694" spans="1:13" s="7" customFormat="1" ht="15" customHeight="1" x14ac:dyDescent="0.25">
      <c r="A694" s="1" t="s">
        <v>42</v>
      </c>
      <c r="B694" s="6" t="s">
        <v>400</v>
      </c>
      <c r="C694" s="8" t="s">
        <v>390</v>
      </c>
      <c r="D694" s="5">
        <v>3</v>
      </c>
      <c r="E694" s="5"/>
      <c r="F694" s="291">
        <f t="shared" si="12"/>
        <v>0</v>
      </c>
      <c r="G694" s="36"/>
      <c r="H694" s="37"/>
      <c r="I694" s="36"/>
      <c r="J694" s="37"/>
      <c r="K694" s="38"/>
      <c r="L694" s="39"/>
      <c r="M694" s="38"/>
    </row>
    <row r="695" spans="1:13" s="7" customFormat="1" ht="15" customHeight="1" x14ac:dyDescent="0.25">
      <c r="A695" s="1" t="s">
        <v>43</v>
      </c>
      <c r="B695" s="6" t="s">
        <v>401</v>
      </c>
      <c r="C695" s="8" t="s">
        <v>390</v>
      </c>
      <c r="D695" s="5">
        <v>1</v>
      </c>
      <c r="E695" s="5"/>
      <c r="F695" s="291">
        <f t="shared" si="12"/>
        <v>0</v>
      </c>
      <c r="G695" s="36"/>
      <c r="H695" s="37"/>
      <c r="I695" s="36"/>
      <c r="J695" s="37"/>
      <c r="K695" s="38"/>
      <c r="L695" s="39"/>
      <c r="M695" s="38"/>
    </row>
    <row r="696" spans="1:13" s="7" customFormat="1" ht="15" customHeight="1" x14ac:dyDescent="0.25">
      <c r="A696" s="1" t="s">
        <v>44</v>
      </c>
      <c r="B696" s="6" t="s">
        <v>402</v>
      </c>
      <c r="C696" s="8" t="s">
        <v>390</v>
      </c>
      <c r="D696" s="5">
        <v>1</v>
      </c>
      <c r="E696" s="5"/>
      <c r="F696" s="291">
        <f t="shared" si="12"/>
        <v>0</v>
      </c>
      <c r="G696" s="36"/>
      <c r="H696" s="37"/>
      <c r="I696" s="36"/>
      <c r="J696" s="37"/>
      <c r="K696" s="38"/>
      <c r="L696" s="39"/>
      <c r="M696" s="38"/>
    </row>
    <row r="697" spans="1:13" s="7" customFormat="1" ht="15" customHeight="1" thickBot="1" x14ac:dyDescent="0.3">
      <c r="A697" s="11"/>
      <c r="B697" s="12" t="s">
        <v>403</v>
      </c>
      <c r="C697" s="13"/>
      <c r="D697" s="14"/>
      <c r="E697" s="14"/>
      <c r="F697" s="292">
        <f>SUM(F680:F696)</f>
        <v>0</v>
      </c>
      <c r="G697" s="40"/>
      <c r="H697" s="40"/>
      <c r="I697" s="40"/>
      <c r="J697" s="40"/>
      <c r="K697" s="40"/>
      <c r="L697" s="40"/>
      <c r="M697" s="38"/>
    </row>
    <row r="698" spans="1:13" s="7" customFormat="1" ht="15" customHeight="1" thickTop="1" x14ac:dyDescent="0.25">
      <c r="A698" s="1"/>
      <c r="B698" s="6"/>
      <c r="C698" s="3"/>
      <c r="D698" s="5"/>
      <c r="E698" s="5"/>
      <c r="F698" s="293" t="s">
        <v>404</v>
      </c>
      <c r="G698" s="36"/>
      <c r="H698" s="37"/>
      <c r="I698" s="36"/>
      <c r="J698" s="36"/>
      <c r="K698" s="38"/>
      <c r="L698" s="38"/>
      <c r="M698" s="38"/>
    </row>
    <row r="699" spans="1:13" s="7" customFormat="1" ht="15" customHeight="1" x14ac:dyDescent="0.25">
      <c r="A699" s="1"/>
      <c r="B699" s="2" t="s">
        <v>405</v>
      </c>
      <c r="C699" s="3"/>
      <c r="D699" s="5"/>
      <c r="E699" s="5"/>
      <c r="F699" s="291"/>
      <c r="G699" s="36"/>
      <c r="H699" s="37"/>
      <c r="I699" s="36"/>
      <c r="J699" s="36"/>
      <c r="K699" s="38"/>
      <c r="L699" s="38"/>
      <c r="M699" s="38"/>
    </row>
    <row r="700" spans="1:13" s="7" customFormat="1" ht="15" customHeight="1" x14ac:dyDescent="0.25">
      <c r="A700" s="1"/>
      <c r="B700" s="2" t="s">
        <v>406</v>
      </c>
      <c r="C700" s="3"/>
      <c r="D700" s="5"/>
      <c r="E700" s="5"/>
      <c r="F700" s="291"/>
      <c r="G700" s="36"/>
      <c r="H700" s="37"/>
      <c r="I700" s="36"/>
      <c r="J700" s="36"/>
      <c r="K700" s="38"/>
      <c r="L700" s="38"/>
      <c r="M700" s="38"/>
    </row>
    <row r="701" spans="1:13" s="7" customFormat="1" ht="15" customHeight="1" x14ac:dyDescent="0.25">
      <c r="A701" s="1"/>
      <c r="B701" s="2" t="s">
        <v>407</v>
      </c>
      <c r="C701" s="8"/>
      <c r="D701" s="5"/>
      <c r="E701" s="5"/>
      <c r="F701" s="291"/>
      <c r="G701" s="36"/>
      <c r="H701" s="37"/>
      <c r="I701" s="36"/>
      <c r="J701" s="36"/>
      <c r="K701" s="38"/>
      <c r="L701" s="38"/>
      <c r="M701" s="38"/>
    </row>
    <row r="702" spans="1:13" s="7" customFormat="1" ht="15" customHeight="1" x14ac:dyDescent="0.25">
      <c r="A702" s="1" t="s">
        <v>9</v>
      </c>
      <c r="B702" s="18" t="s">
        <v>408</v>
      </c>
      <c r="C702" s="8" t="s">
        <v>390</v>
      </c>
      <c r="D702" s="5">
        <v>1</v>
      </c>
      <c r="E702" s="5"/>
      <c r="F702" s="291">
        <f>E702*D702</f>
        <v>0</v>
      </c>
      <c r="G702" s="36"/>
      <c r="H702" s="37"/>
      <c r="I702" s="36"/>
      <c r="J702" s="37"/>
      <c r="K702" s="38"/>
      <c r="L702" s="39"/>
      <c r="M702" s="38"/>
    </row>
    <row r="703" spans="1:13" s="7" customFormat="1" ht="15" customHeight="1" x14ac:dyDescent="0.25">
      <c r="A703" s="1" t="s">
        <v>452</v>
      </c>
      <c r="B703" s="18" t="s">
        <v>453</v>
      </c>
      <c r="C703" s="8" t="s">
        <v>390</v>
      </c>
      <c r="D703" s="5">
        <v>4</v>
      </c>
      <c r="E703" s="5"/>
      <c r="F703" s="291">
        <f>E703*D703</f>
        <v>0</v>
      </c>
      <c r="G703" s="36"/>
      <c r="H703" s="37"/>
      <c r="I703" s="36"/>
      <c r="J703" s="37"/>
      <c r="K703" s="38"/>
      <c r="L703" s="39"/>
      <c r="M703" s="38"/>
    </row>
    <row r="704" spans="1:13" s="7" customFormat="1" ht="15" customHeight="1" x14ac:dyDescent="0.25">
      <c r="A704" s="1"/>
      <c r="B704" s="2" t="s">
        <v>409</v>
      </c>
      <c r="C704" s="8"/>
      <c r="D704" s="5"/>
      <c r="E704" s="5"/>
      <c r="F704" s="291"/>
      <c r="G704" s="36"/>
      <c r="H704" s="37"/>
      <c r="I704" s="36"/>
      <c r="J704" s="36"/>
      <c r="K704" s="38"/>
      <c r="L704" s="38"/>
      <c r="M704" s="38"/>
    </row>
    <row r="705" spans="1:13" s="7" customFormat="1" ht="15" customHeight="1" x14ac:dyDescent="0.25">
      <c r="A705" s="1" t="s">
        <v>22</v>
      </c>
      <c r="B705" s="6" t="s">
        <v>410</v>
      </c>
      <c r="C705" s="8" t="s">
        <v>390</v>
      </c>
      <c r="D705" s="5">
        <v>1</v>
      </c>
      <c r="E705" s="5"/>
      <c r="F705" s="291">
        <f>E705*D705</f>
        <v>0</v>
      </c>
      <c r="G705" s="36"/>
      <c r="H705" s="37"/>
      <c r="I705" s="36"/>
      <c r="J705" s="37"/>
      <c r="K705" s="38"/>
      <c r="L705" s="39"/>
      <c r="M705" s="38"/>
    </row>
    <row r="706" spans="1:13" s="7" customFormat="1" ht="15" customHeight="1" x14ac:dyDescent="0.25">
      <c r="A706" s="19" t="s">
        <v>25</v>
      </c>
      <c r="B706" s="20" t="s">
        <v>411</v>
      </c>
      <c r="C706" s="21" t="s">
        <v>390</v>
      </c>
      <c r="D706" s="5">
        <v>1</v>
      </c>
      <c r="E706" s="5"/>
      <c r="F706" s="291">
        <f>E706*D706</f>
        <v>0</v>
      </c>
      <c r="G706" s="36"/>
      <c r="H706" s="37"/>
      <c r="I706" s="36"/>
      <c r="J706" s="37"/>
      <c r="K706" s="38"/>
      <c r="L706" s="39"/>
      <c r="M706" s="38"/>
    </row>
    <row r="707" spans="1:13" s="7" customFormat="1" ht="15" customHeight="1" x14ac:dyDescent="0.25">
      <c r="A707" s="19" t="s">
        <v>27</v>
      </c>
      <c r="B707" s="20" t="s">
        <v>412</v>
      </c>
      <c r="C707" s="21" t="s">
        <v>390</v>
      </c>
      <c r="D707" s="5">
        <v>1</v>
      </c>
      <c r="E707" s="5"/>
      <c r="F707" s="291">
        <f>E707*D707</f>
        <v>0</v>
      </c>
      <c r="G707" s="36"/>
      <c r="H707" s="37"/>
      <c r="I707" s="36"/>
      <c r="J707" s="37"/>
      <c r="K707" s="38"/>
      <c r="L707" s="39"/>
      <c r="M707" s="38"/>
    </row>
    <row r="708" spans="1:13" s="7" customFormat="1" ht="15" customHeight="1" x14ac:dyDescent="0.25">
      <c r="A708" s="1"/>
      <c r="B708" s="2" t="s">
        <v>413</v>
      </c>
      <c r="C708" s="8"/>
      <c r="D708" s="5"/>
      <c r="E708" s="5"/>
      <c r="F708" s="291"/>
      <c r="G708" s="37"/>
      <c r="H708" s="37"/>
      <c r="I708" s="36"/>
      <c r="J708" s="36"/>
      <c r="K708" s="38"/>
      <c r="L708" s="38"/>
      <c r="M708" s="38"/>
    </row>
    <row r="709" spans="1:13" s="7" customFormat="1" ht="15" customHeight="1" x14ac:dyDescent="0.25">
      <c r="A709" s="1" t="s">
        <v>36</v>
      </c>
      <c r="B709" s="22" t="s">
        <v>414</v>
      </c>
      <c r="C709" s="8" t="s">
        <v>390</v>
      </c>
      <c r="D709" s="5">
        <v>3</v>
      </c>
      <c r="E709" s="5"/>
      <c r="F709" s="291">
        <f>E709*D709</f>
        <v>0</v>
      </c>
      <c r="G709" s="36"/>
      <c r="H709" s="37"/>
      <c r="I709" s="36"/>
      <c r="J709" s="37"/>
      <c r="K709" s="38"/>
      <c r="L709" s="39"/>
      <c r="M709" s="38"/>
    </row>
    <row r="710" spans="1:13" s="7" customFormat="1" ht="15" customHeight="1" x14ac:dyDescent="0.25">
      <c r="A710" s="1"/>
      <c r="B710" s="2" t="s">
        <v>415</v>
      </c>
      <c r="C710" s="8"/>
      <c r="D710" s="5"/>
      <c r="E710" s="5"/>
      <c r="F710" s="291"/>
      <c r="G710" s="37"/>
      <c r="H710" s="37"/>
      <c r="I710" s="36"/>
      <c r="J710" s="36"/>
      <c r="K710" s="38"/>
      <c r="L710" s="38"/>
      <c r="M710" s="38"/>
    </row>
    <row r="711" spans="1:13" s="7" customFormat="1" ht="15" customHeight="1" x14ac:dyDescent="0.25">
      <c r="A711" s="1" t="s">
        <v>37</v>
      </c>
      <c r="B711" s="23" t="s">
        <v>416</v>
      </c>
      <c r="C711" s="8" t="s">
        <v>390</v>
      </c>
      <c r="D711" s="5"/>
      <c r="E711" s="5"/>
      <c r="F711" s="291">
        <f>E711*D711</f>
        <v>0</v>
      </c>
      <c r="G711" s="36"/>
      <c r="H711" s="37"/>
      <c r="I711" s="36"/>
      <c r="J711" s="37"/>
      <c r="K711" s="38"/>
      <c r="L711" s="39"/>
      <c r="M711" s="38"/>
    </row>
    <row r="712" spans="1:13" s="7" customFormat="1" ht="15" customHeight="1" x14ac:dyDescent="0.25">
      <c r="A712" s="1"/>
      <c r="B712" s="2" t="s">
        <v>417</v>
      </c>
      <c r="C712" s="8"/>
      <c r="D712" s="5"/>
      <c r="E712" s="5"/>
      <c r="F712" s="291"/>
      <c r="G712" s="36"/>
      <c r="H712" s="37"/>
      <c r="I712" s="36"/>
      <c r="J712" s="36"/>
      <c r="K712" s="38"/>
      <c r="L712" s="38"/>
      <c r="M712" s="38"/>
    </row>
    <row r="713" spans="1:13" s="7" customFormat="1" ht="15" customHeight="1" x14ac:dyDescent="0.25">
      <c r="A713" s="1" t="s">
        <v>38</v>
      </c>
      <c r="B713" s="6" t="s">
        <v>418</v>
      </c>
      <c r="C713" s="8" t="s">
        <v>390</v>
      </c>
      <c r="D713" s="5">
        <v>1</v>
      </c>
      <c r="E713" s="5"/>
      <c r="F713" s="291">
        <f>E713*D713</f>
        <v>0</v>
      </c>
      <c r="G713" s="36"/>
      <c r="H713" s="37"/>
      <c r="I713" s="36"/>
      <c r="J713" s="37"/>
      <c r="K713" s="38"/>
      <c r="L713" s="39"/>
      <c r="M713" s="38"/>
    </row>
    <row r="714" spans="1:13" s="7" customFormat="1" ht="15" customHeight="1" x14ac:dyDescent="0.25">
      <c r="A714" s="1"/>
      <c r="B714" s="2" t="s">
        <v>419</v>
      </c>
      <c r="C714" s="8"/>
      <c r="D714" s="5"/>
      <c r="E714" s="5"/>
      <c r="F714" s="291"/>
      <c r="G714" s="36"/>
      <c r="H714" s="37"/>
      <c r="I714" s="36"/>
      <c r="J714" s="36"/>
      <c r="K714" s="38"/>
      <c r="L714" s="38"/>
      <c r="M714" s="38"/>
    </row>
    <row r="715" spans="1:13" s="7" customFormat="1" ht="15" customHeight="1" x14ac:dyDescent="0.25">
      <c r="A715" s="1" t="s">
        <v>39</v>
      </c>
      <c r="B715" s="6" t="s">
        <v>420</v>
      </c>
      <c r="C715" s="8" t="s">
        <v>390</v>
      </c>
      <c r="D715" s="5"/>
      <c r="E715" s="5"/>
      <c r="F715" s="291">
        <f>E715*D715</f>
        <v>0</v>
      </c>
      <c r="G715" s="36"/>
      <c r="H715" s="37"/>
      <c r="I715" s="36"/>
      <c r="J715" s="37"/>
      <c r="K715" s="38"/>
      <c r="L715" s="39"/>
      <c r="M715" s="38"/>
    </row>
    <row r="716" spans="1:13" s="7" customFormat="1" ht="15" customHeight="1" x14ac:dyDescent="0.25">
      <c r="A716" s="1" t="s">
        <v>40</v>
      </c>
      <c r="B716" s="6" t="s">
        <v>421</v>
      </c>
      <c r="C716" s="8" t="s">
        <v>390</v>
      </c>
      <c r="D716" s="5">
        <v>1</v>
      </c>
      <c r="E716" s="5"/>
      <c r="F716" s="291">
        <f>E716*D716</f>
        <v>0</v>
      </c>
      <c r="G716" s="36"/>
      <c r="H716" s="37"/>
      <c r="I716" s="36"/>
      <c r="J716" s="37"/>
      <c r="K716" s="38"/>
      <c r="L716" s="39"/>
      <c r="M716" s="38"/>
    </row>
    <row r="717" spans="1:13" s="7" customFormat="1" ht="15" customHeight="1" x14ac:dyDescent="0.25">
      <c r="A717" s="1" t="s">
        <v>41</v>
      </c>
      <c r="B717" s="6" t="s">
        <v>422</v>
      </c>
      <c r="C717" s="8" t="s">
        <v>386</v>
      </c>
      <c r="D717" s="5">
        <v>12</v>
      </c>
      <c r="E717" s="5"/>
      <c r="F717" s="291">
        <f>E717*D717</f>
        <v>0</v>
      </c>
      <c r="G717" s="36"/>
      <c r="H717" s="37"/>
      <c r="I717" s="36"/>
      <c r="J717" s="37"/>
      <c r="K717" s="38"/>
      <c r="L717" s="39"/>
      <c r="M717" s="38"/>
    </row>
    <row r="718" spans="1:13" s="7" customFormat="1" ht="15" customHeight="1" x14ac:dyDescent="0.25">
      <c r="A718" s="1" t="s">
        <v>42</v>
      </c>
      <c r="B718" s="6" t="s">
        <v>423</v>
      </c>
      <c r="C718" s="8" t="s">
        <v>390</v>
      </c>
      <c r="D718" s="5">
        <v>1</v>
      </c>
      <c r="E718" s="5"/>
      <c r="F718" s="291">
        <f>E718*D718</f>
        <v>0</v>
      </c>
      <c r="G718" s="36"/>
      <c r="H718" s="37"/>
      <c r="I718" s="36"/>
      <c r="J718" s="37"/>
      <c r="K718" s="38"/>
      <c r="L718" s="39"/>
      <c r="M718" s="38"/>
    </row>
    <row r="719" spans="1:13" s="46" customFormat="1" ht="32.25" customHeight="1" x14ac:dyDescent="0.25">
      <c r="A719" s="42" t="s">
        <v>39</v>
      </c>
      <c r="B719" s="43" t="s">
        <v>429</v>
      </c>
      <c r="C719" s="44" t="s">
        <v>390</v>
      </c>
      <c r="D719" s="45">
        <v>4</v>
      </c>
      <c r="E719" s="45"/>
      <c r="F719" s="294">
        <f t="shared" ref="F719:F721" si="13">E719*D719</f>
        <v>0</v>
      </c>
      <c r="G719" s="51"/>
      <c r="H719" s="51"/>
      <c r="I719" s="51"/>
      <c r="J719" s="51"/>
      <c r="K719" s="52"/>
      <c r="L719" s="52"/>
      <c r="M719" s="53"/>
    </row>
    <row r="720" spans="1:13" s="46" customFormat="1" ht="46.5" customHeight="1" x14ac:dyDescent="0.25">
      <c r="A720" s="42" t="s">
        <v>40</v>
      </c>
      <c r="B720" s="47" t="s">
        <v>431</v>
      </c>
      <c r="C720" s="48" t="s">
        <v>390</v>
      </c>
      <c r="D720" s="49">
        <v>1</v>
      </c>
      <c r="E720" s="49"/>
      <c r="F720" s="294">
        <f t="shared" si="13"/>
        <v>0</v>
      </c>
      <c r="G720" s="51"/>
      <c r="H720" s="51"/>
      <c r="I720" s="51"/>
      <c r="J720" s="51"/>
      <c r="K720" s="52"/>
      <c r="L720" s="52"/>
      <c r="M720" s="53"/>
    </row>
    <row r="721" spans="1:13" s="46" customFormat="1" ht="45" customHeight="1" x14ac:dyDescent="0.25">
      <c r="A721" s="50" t="s">
        <v>41</v>
      </c>
      <c r="B721" s="47" t="s">
        <v>430</v>
      </c>
      <c r="C721" s="48" t="s">
        <v>390</v>
      </c>
      <c r="D721" s="49">
        <v>1</v>
      </c>
      <c r="E721" s="49"/>
      <c r="F721" s="294">
        <f t="shared" si="13"/>
        <v>0</v>
      </c>
      <c r="G721" s="51"/>
      <c r="H721" s="51"/>
      <c r="I721" s="51"/>
      <c r="J721" s="51"/>
      <c r="K721" s="52"/>
      <c r="L721" s="52"/>
      <c r="M721" s="53"/>
    </row>
    <row r="722" spans="1:13" s="7" customFormat="1" ht="15" customHeight="1" x14ac:dyDescent="0.25">
      <c r="A722" s="1"/>
      <c r="B722" s="6"/>
      <c r="C722" s="8"/>
      <c r="D722" s="17"/>
      <c r="E722" s="5"/>
      <c r="F722" s="291"/>
      <c r="G722" s="36"/>
      <c r="H722" s="37"/>
      <c r="I722" s="36"/>
      <c r="J722" s="36"/>
      <c r="K722" s="38"/>
      <c r="L722" s="38"/>
      <c r="M722" s="38"/>
    </row>
    <row r="723" spans="1:13" s="7" customFormat="1" ht="15" customHeight="1" thickBot="1" x14ac:dyDescent="0.3">
      <c r="A723" s="11"/>
      <c r="B723" s="12" t="s">
        <v>403</v>
      </c>
      <c r="C723" s="12"/>
      <c r="D723" s="24"/>
      <c r="E723" s="15"/>
      <c r="F723" s="292">
        <f>SUM(F702:F722)</f>
        <v>0</v>
      </c>
      <c r="G723" s="40"/>
      <c r="H723" s="40"/>
      <c r="I723" s="40"/>
      <c r="J723" s="40"/>
      <c r="K723" s="40"/>
      <c r="L723" s="40"/>
      <c r="M723" s="38"/>
    </row>
    <row r="724" spans="1:13" s="7" customFormat="1" ht="15" customHeight="1" thickTop="1" x14ac:dyDescent="0.25">
      <c r="A724" s="1"/>
      <c r="B724" s="6"/>
      <c r="C724" s="3"/>
      <c r="D724" s="16"/>
      <c r="E724" s="5"/>
      <c r="F724" s="293" t="s">
        <v>424</v>
      </c>
      <c r="G724" s="36"/>
      <c r="H724" s="37"/>
      <c r="I724" s="36"/>
      <c r="J724" s="36"/>
      <c r="K724" s="38"/>
      <c r="L724" s="38"/>
      <c r="M724" s="38"/>
    </row>
    <row r="725" spans="1:13" s="7" customFormat="1" ht="15" customHeight="1" x14ac:dyDescent="0.25">
      <c r="A725" s="1"/>
      <c r="B725" s="6"/>
      <c r="C725" s="8"/>
      <c r="D725" s="9"/>
      <c r="E725" s="5"/>
      <c r="F725" s="291"/>
      <c r="G725" s="37"/>
      <c r="H725" s="37"/>
      <c r="I725" s="36"/>
      <c r="J725" s="36"/>
      <c r="K725" s="38"/>
      <c r="L725" s="38"/>
      <c r="M725" s="38"/>
    </row>
    <row r="726" spans="1:13" s="7" customFormat="1" ht="15" customHeight="1" thickBot="1" x14ac:dyDescent="0.3">
      <c r="A726" s="1"/>
      <c r="B726" s="25" t="s">
        <v>403</v>
      </c>
      <c r="C726" s="8"/>
      <c r="D726" s="9"/>
      <c r="E726" s="5"/>
      <c r="F726" s="292">
        <f>F725</f>
        <v>0</v>
      </c>
      <c r="G726" s="40"/>
      <c r="H726" s="40"/>
      <c r="I726" s="40"/>
      <c r="J726" s="40"/>
      <c r="K726" s="40"/>
      <c r="L726" s="40"/>
      <c r="M726" s="38"/>
    </row>
    <row r="727" spans="1:13" s="7" customFormat="1" ht="15" customHeight="1" thickTop="1" x14ac:dyDescent="0.25">
      <c r="A727" s="1"/>
      <c r="B727" s="6"/>
      <c r="C727" s="8"/>
      <c r="D727" s="9"/>
      <c r="E727" s="5"/>
      <c r="F727" s="291"/>
      <c r="G727" s="41"/>
      <c r="H727" s="41"/>
      <c r="I727" s="41"/>
      <c r="J727" s="41"/>
      <c r="K727" s="41"/>
      <c r="L727" s="41"/>
      <c r="M727" s="38"/>
    </row>
    <row r="728" spans="1:13" s="7" customFormat="1" ht="15" customHeight="1" x14ac:dyDescent="0.25">
      <c r="A728" s="1"/>
      <c r="B728" s="26" t="s">
        <v>160</v>
      </c>
      <c r="C728" s="8"/>
      <c r="D728" s="9"/>
      <c r="E728" s="5"/>
      <c r="F728" s="291"/>
      <c r="G728" s="41"/>
      <c r="H728" s="41"/>
      <c r="I728" s="41"/>
      <c r="J728" s="41"/>
      <c r="K728" s="41"/>
      <c r="L728" s="41"/>
      <c r="M728" s="38"/>
    </row>
    <row r="729" spans="1:13" s="7" customFormat="1" ht="15" customHeight="1" x14ac:dyDescent="0.25">
      <c r="A729" s="1"/>
      <c r="B729" s="8" t="s">
        <v>425</v>
      </c>
      <c r="C729" s="8"/>
      <c r="D729" s="9"/>
      <c r="E729" s="5"/>
      <c r="F729" s="291">
        <f>F697</f>
        <v>0</v>
      </c>
      <c r="G729" s="41"/>
      <c r="H729" s="41"/>
      <c r="I729" s="41"/>
      <c r="J729" s="41"/>
      <c r="K729" s="41"/>
      <c r="L729" s="41"/>
      <c r="M729" s="38"/>
    </row>
    <row r="730" spans="1:13" s="7" customFormat="1" ht="15" customHeight="1" x14ac:dyDescent="0.25">
      <c r="A730" s="1"/>
      <c r="B730" s="8" t="s">
        <v>426</v>
      </c>
      <c r="C730" s="8"/>
      <c r="D730" s="9"/>
      <c r="E730" s="5"/>
      <c r="F730" s="291">
        <f>F723</f>
        <v>0</v>
      </c>
      <c r="G730" s="41"/>
      <c r="H730" s="41"/>
      <c r="I730" s="41"/>
      <c r="J730" s="41"/>
      <c r="K730" s="41"/>
      <c r="L730" s="41"/>
      <c r="M730" s="38"/>
    </row>
    <row r="731" spans="1:13" s="7" customFormat="1" ht="15" customHeight="1" x14ac:dyDescent="0.25">
      <c r="A731" s="1"/>
      <c r="B731" s="8" t="s">
        <v>427</v>
      </c>
      <c r="C731" s="8"/>
      <c r="D731" s="17"/>
      <c r="E731" s="5"/>
      <c r="F731" s="291">
        <f>F726</f>
        <v>0</v>
      </c>
      <c r="G731" s="41"/>
      <c r="H731" s="41"/>
      <c r="I731" s="41"/>
      <c r="J731" s="41"/>
      <c r="K731" s="41"/>
      <c r="L731" s="41"/>
      <c r="M731" s="38"/>
    </row>
    <row r="732" spans="1:13" s="7" customFormat="1" ht="15" customHeight="1" x14ac:dyDescent="0.25">
      <c r="A732" s="27"/>
      <c r="B732" s="28"/>
      <c r="C732" s="29"/>
      <c r="D732" s="30"/>
      <c r="E732" s="31"/>
      <c r="F732" s="295"/>
      <c r="G732" s="41"/>
      <c r="H732" s="41"/>
      <c r="I732" s="41"/>
      <c r="J732" s="41"/>
      <c r="K732" s="41"/>
      <c r="L732" s="41"/>
      <c r="M732" s="38"/>
    </row>
    <row r="733" spans="1:13" s="7" customFormat="1" ht="15" customHeight="1" thickBot="1" x14ac:dyDescent="0.3">
      <c r="A733" s="32"/>
      <c r="B733" s="32" t="s">
        <v>428</v>
      </c>
      <c r="C733" s="33"/>
      <c r="D733" s="34"/>
      <c r="E733" s="35"/>
      <c r="F733" s="296">
        <f>F729+F730+F731</f>
        <v>0</v>
      </c>
      <c r="G733" s="40"/>
      <c r="H733" s="40"/>
      <c r="I733" s="40"/>
      <c r="J733" s="40"/>
      <c r="K733" s="40"/>
      <c r="L733" s="40"/>
      <c r="M733" s="38"/>
    </row>
    <row r="734" spans="1:13" ht="30.75" thickTop="1" x14ac:dyDescent="0.25">
      <c r="A734" s="155" t="s">
        <v>24</v>
      </c>
      <c r="B734" s="156" t="s">
        <v>80</v>
      </c>
      <c r="C734" s="156" t="s">
        <v>81</v>
      </c>
      <c r="D734" s="157" t="s">
        <v>82</v>
      </c>
      <c r="E734" s="182" t="s">
        <v>83</v>
      </c>
      <c r="F734" s="283" t="s">
        <v>84</v>
      </c>
    </row>
    <row r="735" spans="1:13" x14ac:dyDescent="0.25">
      <c r="A735" s="189"/>
      <c r="B735" s="190"/>
      <c r="C735" s="191"/>
      <c r="D735" s="191"/>
      <c r="E735" s="192"/>
      <c r="F735" s="276"/>
    </row>
    <row r="736" spans="1:13" x14ac:dyDescent="0.25">
      <c r="A736" s="123"/>
      <c r="B736" s="193" t="s">
        <v>297</v>
      </c>
      <c r="C736" s="194"/>
      <c r="D736" s="194"/>
      <c r="E736" s="195"/>
      <c r="F736" s="277"/>
    </row>
    <row r="737" spans="1:6" x14ac:dyDescent="0.25">
      <c r="A737" s="123"/>
      <c r="B737" s="158"/>
      <c r="C737" s="127"/>
      <c r="D737" s="127"/>
      <c r="E737" s="133"/>
      <c r="F737" s="277"/>
    </row>
    <row r="738" spans="1:6" x14ac:dyDescent="0.25">
      <c r="A738" s="123"/>
      <c r="B738" s="144" t="s">
        <v>298</v>
      </c>
      <c r="C738" s="127"/>
      <c r="D738" s="127"/>
      <c r="E738" s="133"/>
      <c r="F738" s="277"/>
    </row>
    <row r="739" spans="1:6" x14ac:dyDescent="0.25">
      <c r="A739" s="123"/>
      <c r="B739" s="144" t="s">
        <v>299</v>
      </c>
      <c r="C739" s="127"/>
      <c r="D739" s="127"/>
      <c r="E739" s="133"/>
      <c r="F739" s="277"/>
    </row>
    <row r="740" spans="1:6" x14ac:dyDescent="0.25">
      <c r="A740" s="123"/>
      <c r="B740" s="158"/>
      <c r="C740" s="127"/>
      <c r="D740" s="127"/>
      <c r="E740" s="133"/>
      <c r="F740" s="277"/>
    </row>
    <row r="741" spans="1:6" x14ac:dyDescent="0.25">
      <c r="A741" s="123"/>
      <c r="B741" s="144" t="s">
        <v>300</v>
      </c>
      <c r="C741" s="127"/>
      <c r="D741" s="127"/>
      <c r="E741" s="133"/>
      <c r="F741" s="277"/>
    </row>
    <row r="742" spans="1:6" x14ac:dyDescent="0.25">
      <c r="A742" s="123"/>
      <c r="B742" s="158"/>
      <c r="C742" s="127"/>
      <c r="D742" s="127"/>
      <c r="E742" s="133"/>
      <c r="F742" s="277"/>
    </row>
    <row r="743" spans="1:6" x14ac:dyDescent="0.25">
      <c r="A743" s="123" t="s">
        <v>9</v>
      </c>
      <c r="B743" s="158" t="s">
        <v>301</v>
      </c>
      <c r="C743" s="127"/>
      <c r="D743" s="127"/>
      <c r="E743" s="133"/>
      <c r="F743" s="277"/>
    </row>
    <row r="744" spans="1:6" x14ac:dyDescent="0.25">
      <c r="A744" s="123"/>
      <c r="B744" s="158" t="s">
        <v>302</v>
      </c>
      <c r="C744" s="127" t="s">
        <v>78</v>
      </c>
      <c r="D744" s="127">
        <v>1</v>
      </c>
      <c r="E744" s="93"/>
      <c r="F744" s="259">
        <f>E744*D744</f>
        <v>0</v>
      </c>
    </row>
    <row r="745" spans="1:6" x14ac:dyDescent="0.25">
      <c r="A745" s="123"/>
      <c r="B745" s="158"/>
      <c r="C745" s="127"/>
      <c r="D745" s="127"/>
      <c r="E745" s="133"/>
      <c r="F745" s="259"/>
    </row>
    <row r="746" spans="1:6" x14ac:dyDescent="0.25">
      <c r="A746" s="123"/>
      <c r="B746" s="144" t="s">
        <v>303</v>
      </c>
      <c r="C746" s="127"/>
      <c r="D746" s="127"/>
      <c r="E746" s="133"/>
      <c r="F746" s="259"/>
    </row>
    <row r="747" spans="1:6" x14ac:dyDescent="0.25">
      <c r="A747" s="123"/>
      <c r="B747" s="158"/>
      <c r="C747" s="127"/>
      <c r="D747" s="127"/>
      <c r="E747" s="133"/>
      <c r="F747" s="259"/>
    </row>
    <row r="748" spans="1:6" x14ac:dyDescent="0.25">
      <c r="A748" s="123" t="s">
        <v>22</v>
      </c>
      <c r="B748" s="158" t="s">
        <v>304</v>
      </c>
      <c r="C748" s="127" t="s">
        <v>66</v>
      </c>
      <c r="D748" s="127">
        <v>8</v>
      </c>
      <c r="E748" s="93"/>
      <c r="F748" s="259">
        <f>E748*D748</f>
        <v>0</v>
      </c>
    </row>
    <row r="749" spans="1:6" x14ac:dyDescent="0.25">
      <c r="A749" s="123"/>
      <c r="B749" s="158"/>
      <c r="C749" s="127"/>
      <c r="D749" s="127"/>
      <c r="E749" s="133"/>
      <c r="F749" s="259"/>
    </row>
    <row r="750" spans="1:6" x14ac:dyDescent="0.25">
      <c r="A750" s="123" t="s">
        <v>25</v>
      </c>
      <c r="B750" s="158" t="s">
        <v>305</v>
      </c>
      <c r="C750" s="127" t="s">
        <v>66</v>
      </c>
      <c r="D750" s="127">
        <v>6</v>
      </c>
      <c r="E750" s="93"/>
      <c r="F750" s="259">
        <f>E750*D750</f>
        <v>0</v>
      </c>
    </row>
    <row r="751" spans="1:6" x14ac:dyDescent="0.25">
      <c r="A751" s="123"/>
      <c r="B751" s="158"/>
      <c r="C751" s="127"/>
      <c r="D751" s="127"/>
      <c r="E751" s="133"/>
      <c r="F751" s="259"/>
    </row>
    <row r="752" spans="1:6" x14ac:dyDescent="0.25">
      <c r="A752" s="123" t="s">
        <v>27</v>
      </c>
      <c r="B752" s="158" t="s">
        <v>306</v>
      </c>
      <c r="C752" s="127"/>
      <c r="D752" s="127"/>
      <c r="E752" s="133"/>
      <c r="F752" s="259"/>
    </row>
    <row r="753" spans="1:6" x14ac:dyDescent="0.25">
      <c r="A753" s="123"/>
      <c r="B753" s="158" t="s">
        <v>307</v>
      </c>
      <c r="C753" s="127" t="s">
        <v>78</v>
      </c>
      <c r="D753" s="127">
        <v>1</v>
      </c>
      <c r="E753" s="93"/>
      <c r="F753" s="259">
        <f>E753*D753</f>
        <v>0</v>
      </c>
    </row>
    <row r="754" spans="1:6" x14ac:dyDescent="0.25">
      <c r="A754" s="123"/>
      <c r="B754" s="158"/>
      <c r="C754" s="127"/>
      <c r="D754" s="127"/>
      <c r="E754" s="133"/>
      <c r="F754" s="259"/>
    </row>
    <row r="755" spans="1:6" x14ac:dyDescent="0.25">
      <c r="A755" s="123" t="s">
        <v>36</v>
      </c>
      <c r="B755" s="158" t="s">
        <v>308</v>
      </c>
      <c r="C755" s="127" t="s">
        <v>78</v>
      </c>
      <c r="D755" s="127">
        <v>1</v>
      </c>
      <c r="E755" s="93"/>
      <c r="F755" s="259">
        <f>E755*D755</f>
        <v>0</v>
      </c>
    </row>
    <row r="756" spans="1:6" x14ac:dyDescent="0.25">
      <c r="A756" s="123"/>
      <c r="B756" s="158"/>
      <c r="C756" s="127"/>
      <c r="D756" s="127"/>
      <c r="E756" s="133"/>
      <c r="F756" s="259"/>
    </row>
    <row r="757" spans="1:6" x14ac:dyDescent="0.25">
      <c r="A757" s="123" t="s">
        <v>37</v>
      </c>
      <c r="B757" s="158" t="s">
        <v>309</v>
      </c>
      <c r="C757" s="127" t="s">
        <v>78</v>
      </c>
      <c r="D757" s="127">
        <v>1</v>
      </c>
      <c r="E757" s="93"/>
      <c r="F757" s="259">
        <f>E757*D757</f>
        <v>0</v>
      </c>
    </row>
    <row r="758" spans="1:6" x14ac:dyDescent="0.25">
      <c r="A758" s="123"/>
      <c r="B758" s="158"/>
      <c r="C758" s="127"/>
      <c r="D758" s="127"/>
      <c r="E758" s="133"/>
      <c r="F758" s="259"/>
    </row>
    <row r="759" spans="1:6" x14ac:dyDescent="0.25">
      <c r="A759" s="123" t="s">
        <v>38</v>
      </c>
      <c r="B759" s="158" t="s">
        <v>310</v>
      </c>
      <c r="C759" s="127" t="s">
        <v>78</v>
      </c>
      <c r="D759" s="127">
        <v>1</v>
      </c>
      <c r="E759" s="93"/>
      <c r="F759" s="259">
        <f>E759*D759</f>
        <v>0</v>
      </c>
    </row>
    <row r="760" spans="1:6" x14ac:dyDescent="0.25">
      <c r="A760" s="123"/>
      <c r="B760" s="158"/>
      <c r="C760" s="127"/>
      <c r="D760" s="127"/>
      <c r="E760" s="133"/>
      <c r="F760" s="259"/>
    </row>
    <row r="761" spans="1:6" x14ac:dyDescent="0.25">
      <c r="A761" s="123" t="s">
        <v>39</v>
      </c>
      <c r="B761" s="179" t="s">
        <v>311</v>
      </c>
      <c r="C761" s="127" t="s">
        <v>78</v>
      </c>
      <c r="D761" s="127">
        <v>1</v>
      </c>
      <c r="E761" s="93"/>
      <c r="F761" s="259">
        <f>E761*D761</f>
        <v>0</v>
      </c>
    </row>
    <row r="762" spans="1:6" x14ac:dyDescent="0.25">
      <c r="A762" s="123"/>
      <c r="B762" s="158"/>
      <c r="C762" s="127"/>
      <c r="D762" s="127"/>
      <c r="E762" s="133"/>
      <c r="F762" s="277"/>
    </row>
    <row r="763" spans="1:6" ht="16.5" thickBot="1" x14ac:dyDescent="0.3">
      <c r="A763" s="123"/>
      <c r="B763" s="128"/>
      <c r="C763" s="127"/>
      <c r="D763" s="127"/>
      <c r="E763" s="133"/>
      <c r="F763" s="277"/>
    </row>
    <row r="764" spans="1:6" x14ac:dyDescent="0.25">
      <c r="A764" s="159"/>
      <c r="B764" s="160" t="s">
        <v>312</v>
      </c>
      <c r="C764" s="161"/>
      <c r="D764" s="161"/>
      <c r="E764" s="162"/>
      <c r="F764" s="281"/>
    </row>
    <row r="765" spans="1:6" ht="16.5" thickBot="1" x14ac:dyDescent="0.3">
      <c r="A765" s="142"/>
      <c r="B765" s="143" t="s">
        <v>184</v>
      </c>
      <c r="C765" s="137"/>
      <c r="D765" s="137"/>
      <c r="E765" s="163"/>
      <c r="F765" s="280">
        <f>SUM(F744:F762)</f>
        <v>0</v>
      </c>
    </row>
    <row r="766" spans="1:6" ht="30" x14ac:dyDescent="0.25">
      <c r="A766" s="155" t="s">
        <v>24</v>
      </c>
      <c r="B766" s="156" t="s">
        <v>80</v>
      </c>
      <c r="C766" s="156" t="s">
        <v>81</v>
      </c>
      <c r="D766" s="157" t="s">
        <v>82</v>
      </c>
      <c r="E766" s="182" t="s">
        <v>83</v>
      </c>
      <c r="F766" s="283" t="s">
        <v>84</v>
      </c>
    </row>
    <row r="767" spans="1:6" x14ac:dyDescent="0.25">
      <c r="A767" s="214"/>
      <c r="B767" s="215"/>
      <c r="C767" s="216"/>
      <c r="D767" s="191"/>
      <c r="E767" s="192"/>
      <c r="F767" s="276"/>
    </row>
    <row r="768" spans="1:6" x14ac:dyDescent="0.25">
      <c r="A768" s="217"/>
      <c r="B768" s="218"/>
      <c r="C768" s="219"/>
      <c r="D768" s="220"/>
      <c r="E768" s="221"/>
      <c r="F768" s="297"/>
    </row>
    <row r="769" spans="1:6" x14ac:dyDescent="0.25">
      <c r="A769" s="217"/>
      <c r="B769" s="222" t="s">
        <v>313</v>
      </c>
      <c r="C769" s="219"/>
      <c r="D769" s="220"/>
      <c r="E769" s="221"/>
      <c r="F769" s="297"/>
    </row>
    <row r="770" spans="1:6" x14ac:dyDescent="0.25">
      <c r="A770" s="217"/>
      <c r="B770" s="222" t="s">
        <v>314</v>
      </c>
      <c r="C770" s="219"/>
      <c r="D770" s="220"/>
      <c r="E770" s="221"/>
      <c r="F770" s="297"/>
    </row>
    <row r="771" spans="1:6" x14ac:dyDescent="0.25">
      <c r="A771" s="217"/>
      <c r="B771" s="218"/>
      <c r="C771" s="219"/>
      <c r="D771" s="220"/>
      <c r="E771" s="221"/>
      <c r="F771" s="297"/>
    </row>
    <row r="772" spans="1:6" x14ac:dyDescent="0.25">
      <c r="A772" s="217"/>
      <c r="B772" s="223"/>
      <c r="C772" s="219"/>
      <c r="D772" s="220"/>
      <c r="E772" s="221"/>
      <c r="F772" s="297"/>
    </row>
    <row r="773" spans="1:6" x14ac:dyDescent="0.25">
      <c r="A773" s="217"/>
      <c r="B773" s="224" t="s">
        <v>315</v>
      </c>
      <c r="C773" s="219"/>
      <c r="D773" s="220"/>
      <c r="E773" s="221"/>
      <c r="F773" s="297"/>
    </row>
    <row r="774" spans="1:6" x14ac:dyDescent="0.25">
      <c r="A774" s="217"/>
      <c r="B774" s="225"/>
      <c r="C774" s="219"/>
      <c r="D774" s="220"/>
      <c r="E774" s="221"/>
      <c r="F774" s="297"/>
    </row>
    <row r="775" spans="1:6" ht="32.25" x14ac:dyDescent="0.25">
      <c r="A775" s="217" t="s">
        <v>37</v>
      </c>
      <c r="B775" s="218" t="s">
        <v>442</v>
      </c>
      <c r="C775" s="226" t="s">
        <v>316</v>
      </c>
      <c r="D775" s="227">
        <v>24</v>
      </c>
      <c r="E775" s="133"/>
      <c r="F775" s="298">
        <f>E775*D775</f>
        <v>0</v>
      </c>
    </row>
    <row r="776" spans="1:6" x14ac:dyDescent="0.25">
      <c r="A776" s="217"/>
      <c r="B776" s="218"/>
      <c r="C776" s="226"/>
      <c r="D776" s="227"/>
      <c r="E776" s="133"/>
      <c r="F776" s="298"/>
    </row>
    <row r="777" spans="1:6" ht="30" x14ac:dyDescent="0.25">
      <c r="A777" s="217" t="s">
        <v>38</v>
      </c>
      <c r="B777" s="218" t="s">
        <v>343</v>
      </c>
      <c r="C777" s="226" t="s">
        <v>316</v>
      </c>
      <c r="D777" s="227">
        <v>20</v>
      </c>
      <c r="E777" s="133"/>
      <c r="F777" s="298">
        <f>E777*D777</f>
        <v>0</v>
      </c>
    </row>
    <row r="778" spans="1:6" x14ac:dyDescent="0.25">
      <c r="A778" s="217"/>
      <c r="B778" s="218"/>
      <c r="C778" s="226"/>
      <c r="D778" s="227"/>
      <c r="E778" s="133"/>
      <c r="F778" s="298">
        <f t="shared" ref="F778:F779" si="14">E778*D778</f>
        <v>0</v>
      </c>
    </row>
    <row r="779" spans="1:6" ht="30" x14ac:dyDescent="0.25">
      <c r="A779" s="217"/>
      <c r="B779" s="218" t="s">
        <v>345</v>
      </c>
      <c r="C779" s="226" t="s">
        <v>316</v>
      </c>
      <c r="D779" s="227">
        <v>5</v>
      </c>
      <c r="E779" s="133"/>
      <c r="F779" s="298">
        <f t="shared" si="14"/>
        <v>0</v>
      </c>
    </row>
    <row r="780" spans="1:6" x14ac:dyDescent="0.25">
      <c r="A780" s="217"/>
      <c r="B780" s="218"/>
      <c r="C780" s="226"/>
      <c r="D780" s="227"/>
      <c r="E780" s="133"/>
      <c r="F780" s="298"/>
    </row>
    <row r="781" spans="1:6" x14ac:dyDescent="0.25">
      <c r="A781" s="217" t="s">
        <v>41</v>
      </c>
      <c r="B781" s="218" t="s">
        <v>317</v>
      </c>
      <c r="C781" s="226" t="s">
        <v>316</v>
      </c>
      <c r="D781" s="227">
        <v>10</v>
      </c>
      <c r="E781" s="133"/>
      <c r="F781" s="298">
        <f>E781*D781</f>
        <v>0</v>
      </c>
    </row>
    <row r="782" spans="1:6" x14ac:dyDescent="0.25">
      <c r="A782" s="217"/>
      <c r="B782" s="218"/>
      <c r="C782" s="226"/>
      <c r="D782" s="227"/>
      <c r="E782" s="133"/>
      <c r="F782" s="298"/>
    </row>
    <row r="783" spans="1:6" x14ac:dyDescent="0.25">
      <c r="A783" s="217" t="s">
        <v>42</v>
      </c>
      <c r="B783" s="218" t="s">
        <v>318</v>
      </c>
      <c r="C783" s="226" t="s">
        <v>316</v>
      </c>
      <c r="D783" s="227">
        <v>2</v>
      </c>
      <c r="E783" s="133"/>
      <c r="F783" s="298">
        <f>E783*D783</f>
        <v>0</v>
      </c>
    </row>
    <row r="784" spans="1:6" x14ac:dyDescent="0.25">
      <c r="A784" s="217"/>
      <c r="B784" s="218"/>
      <c r="C784" s="226"/>
      <c r="D784" s="227"/>
      <c r="E784" s="133"/>
      <c r="F784" s="298"/>
    </row>
    <row r="785" spans="1:6" x14ac:dyDescent="0.25">
      <c r="A785" s="217"/>
      <c r="B785" s="224" t="s">
        <v>319</v>
      </c>
      <c r="C785" s="219"/>
      <c r="D785" s="220"/>
      <c r="E785" s="133"/>
      <c r="F785" s="298"/>
    </row>
    <row r="786" spans="1:6" x14ac:dyDescent="0.25">
      <c r="A786" s="217"/>
      <c r="B786" s="224"/>
      <c r="C786" s="219"/>
      <c r="D786" s="220"/>
      <c r="E786" s="133"/>
      <c r="F786" s="298"/>
    </row>
    <row r="787" spans="1:6" ht="32.25" x14ac:dyDescent="0.25">
      <c r="A787" s="217" t="s">
        <v>43</v>
      </c>
      <c r="B787" s="218" t="s">
        <v>443</v>
      </c>
      <c r="C787" s="226" t="s">
        <v>316</v>
      </c>
      <c r="D787" s="227">
        <v>10</v>
      </c>
      <c r="E787" s="133"/>
      <c r="F787" s="298">
        <f>E787*D787</f>
        <v>0</v>
      </c>
    </row>
    <row r="788" spans="1:6" x14ac:dyDescent="0.25">
      <c r="A788" s="217"/>
      <c r="B788" s="218"/>
      <c r="C788" s="226"/>
      <c r="D788" s="227"/>
      <c r="E788" s="133"/>
      <c r="F788" s="298"/>
    </row>
    <row r="789" spans="1:6" ht="30" x14ac:dyDescent="0.25">
      <c r="A789" s="217" t="s">
        <v>44</v>
      </c>
      <c r="B789" s="218" t="s">
        <v>320</v>
      </c>
      <c r="C789" s="226" t="s">
        <v>316</v>
      </c>
      <c r="D789" s="227">
        <v>10</v>
      </c>
      <c r="E789" s="133"/>
      <c r="F789" s="298">
        <f>E789*D789</f>
        <v>0</v>
      </c>
    </row>
    <row r="790" spans="1:6" ht="16.5" thickBot="1" x14ac:dyDescent="0.3">
      <c r="A790" s="228"/>
      <c r="B790" s="229" t="s">
        <v>135</v>
      </c>
      <c r="C790" s="230"/>
      <c r="D790" s="231"/>
      <c r="E790" s="232"/>
      <c r="F790" s="299">
        <f>SUM(F775:F789)</f>
        <v>0</v>
      </c>
    </row>
    <row r="791" spans="1:6" ht="30.75" thickTop="1" x14ac:dyDescent="0.25">
      <c r="A791" s="88" t="s">
        <v>24</v>
      </c>
      <c r="B791" s="89" t="s">
        <v>80</v>
      </c>
      <c r="C791" s="89" t="s">
        <v>81</v>
      </c>
      <c r="D791" s="90" t="s">
        <v>82</v>
      </c>
      <c r="E791" s="91" t="s">
        <v>83</v>
      </c>
      <c r="F791" s="267" t="s">
        <v>84</v>
      </c>
    </row>
    <row r="792" spans="1:6" x14ac:dyDescent="0.25">
      <c r="A792" s="217"/>
      <c r="B792" s="224"/>
      <c r="C792" s="233"/>
      <c r="D792" s="234"/>
      <c r="E792" s="221"/>
      <c r="F792" s="297"/>
    </row>
    <row r="793" spans="1:6" x14ac:dyDescent="0.25">
      <c r="A793" s="217"/>
      <c r="B793" s="224" t="s">
        <v>321</v>
      </c>
      <c r="C793" s="226"/>
      <c r="D793" s="227"/>
      <c r="E793" s="221"/>
      <c r="F793" s="297"/>
    </row>
    <row r="794" spans="1:6" x14ac:dyDescent="0.25">
      <c r="A794" s="217"/>
      <c r="B794" s="224" t="s">
        <v>322</v>
      </c>
      <c r="C794" s="226"/>
      <c r="D794" s="227"/>
      <c r="E794" s="221"/>
      <c r="F794" s="297"/>
    </row>
    <row r="795" spans="1:6" x14ac:dyDescent="0.25">
      <c r="A795" s="217"/>
      <c r="B795" s="225"/>
      <c r="C795" s="226"/>
      <c r="D795" s="227"/>
      <c r="E795" s="221"/>
      <c r="F795" s="297"/>
    </row>
    <row r="796" spans="1:6" ht="45" x14ac:dyDescent="0.25">
      <c r="A796" s="235" t="s">
        <v>45</v>
      </c>
      <c r="B796" s="236" t="s">
        <v>444</v>
      </c>
      <c r="C796" s="237" t="s">
        <v>316</v>
      </c>
      <c r="D796" s="226">
        <v>6</v>
      </c>
      <c r="E796" s="238"/>
      <c r="F796" s="240">
        <f>D796*E796</f>
        <v>0</v>
      </c>
    </row>
    <row r="797" spans="1:6" x14ac:dyDescent="0.25">
      <c r="A797" s="239"/>
      <c r="B797" s="236"/>
      <c r="C797" s="237"/>
      <c r="D797" s="226"/>
      <c r="E797" s="238"/>
      <c r="F797" s="240">
        <f t="shared" ref="F797:F812" si="15">D797*E797</f>
        <v>0</v>
      </c>
    </row>
    <row r="798" spans="1:6" ht="45" x14ac:dyDescent="0.25">
      <c r="A798" s="235" t="s">
        <v>46</v>
      </c>
      <c r="B798" s="236" t="s">
        <v>323</v>
      </c>
      <c r="C798" s="237" t="s">
        <v>316</v>
      </c>
      <c r="D798" s="226">
        <v>1</v>
      </c>
      <c r="E798" s="238"/>
      <c r="F798" s="240">
        <f t="shared" si="15"/>
        <v>0</v>
      </c>
    </row>
    <row r="799" spans="1:6" x14ac:dyDescent="0.25">
      <c r="A799" s="217"/>
      <c r="B799" s="218"/>
      <c r="C799" s="226"/>
      <c r="D799" s="227"/>
      <c r="E799" s="221"/>
      <c r="F799" s="240">
        <f t="shared" si="15"/>
        <v>0</v>
      </c>
    </row>
    <row r="800" spans="1:6" ht="45" x14ac:dyDescent="0.25">
      <c r="A800" s="217" t="s">
        <v>47</v>
      </c>
      <c r="B800" s="218" t="s">
        <v>361</v>
      </c>
      <c r="C800" s="226" t="s">
        <v>316</v>
      </c>
      <c r="D800" s="227">
        <v>1</v>
      </c>
      <c r="E800" s="238"/>
      <c r="F800" s="240">
        <f t="shared" si="15"/>
        <v>0</v>
      </c>
    </row>
    <row r="801" spans="1:6" x14ac:dyDescent="0.25">
      <c r="A801" s="217"/>
      <c r="B801" s="218"/>
      <c r="C801" s="226"/>
      <c r="D801" s="227"/>
      <c r="E801" s="238"/>
      <c r="F801" s="240">
        <f t="shared" si="15"/>
        <v>0</v>
      </c>
    </row>
    <row r="802" spans="1:6" ht="45" x14ac:dyDescent="0.25">
      <c r="A802" s="235" t="s">
        <v>48</v>
      </c>
      <c r="B802" s="236" t="s">
        <v>360</v>
      </c>
      <c r="C802" s="226" t="s">
        <v>316</v>
      </c>
      <c r="D802" s="227">
        <v>1</v>
      </c>
      <c r="E802" s="238"/>
      <c r="F802" s="240">
        <f t="shared" si="15"/>
        <v>0</v>
      </c>
    </row>
    <row r="803" spans="1:6" x14ac:dyDescent="0.25">
      <c r="A803" s="235"/>
      <c r="B803" s="197"/>
      <c r="C803" s="226"/>
      <c r="D803" s="227"/>
      <c r="E803" s="238"/>
      <c r="F803" s="240">
        <f t="shared" si="15"/>
        <v>0</v>
      </c>
    </row>
    <row r="804" spans="1:6" ht="45" x14ac:dyDescent="0.25">
      <c r="A804" s="235" t="s">
        <v>49</v>
      </c>
      <c r="B804" s="236" t="s">
        <v>378</v>
      </c>
      <c r="C804" s="226" t="s">
        <v>316</v>
      </c>
      <c r="D804" s="227">
        <v>1</v>
      </c>
      <c r="E804" s="238"/>
      <c r="F804" s="240">
        <f t="shared" si="15"/>
        <v>0</v>
      </c>
    </row>
    <row r="805" spans="1:6" x14ac:dyDescent="0.25">
      <c r="A805" s="235"/>
      <c r="B805" s="197"/>
      <c r="C805" s="226"/>
      <c r="D805" s="227"/>
      <c r="E805" s="238"/>
      <c r="F805" s="240">
        <f t="shared" si="15"/>
        <v>0</v>
      </c>
    </row>
    <row r="806" spans="1:6" s="186" customFormat="1" ht="30" x14ac:dyDescent="0.25">
      <c r="A806" s="235" t="s">
        <v>50</v>
      </c>
      <c r="B806" s="236" t="s">
        <v>324</v>
      </c>
      <c r="C806" s="241" t="s">
        <v>316</v>
      </c>
      <c r="D806" s="242">
        <v>3</v>
      </c>
      <c r="E806" s="243"/>
      <c r="F806" s="300">
        <f t="shared" si="15"/>
        <v>0</v>
      </c>
    </row>
    <row r="807" spans="1:6" x14ac:dyDescent="0.25">
      <c r="A807" s="217"/>
      <c r="B807" s="218"/>
      <c r="C807" s="226"/>
      <c r="D807" s="227"/>
      <c r="E807" s="238"/>
      <c r="F807" s="240">
        <f t="shared" si="15"/>
        <v>0</v>
      </c>
    </row>
    <row r="808" spans="1:6" x14ac:dyDescent="0.25">
      <c r="A808" s="217" t="s">
        <v>51</v>
      </c>
      <c r="B808" s="218" t="s">
        <v>325</v>
      </c>
      <c r="C808" s="226" t="s">
        <v>11</v>
      </c>
      <c r="D808" s="227">
        <v>1</v>
      </c>
      <c r="E808" s="238"/>
      <c r="F808" s="240">
        <f t="shared" si="15"/>
        <v>0</v>
      </c>
    </row>
    <row r="809" spans="1:6" x14ac:dyDescent="0.25">
      <c r="A809" s="217"/>
      <c r="B809" s="218"/>
      <c r="C809" s="226"/>
      <c r="D809" s="227"/>
      <c r="E809" s="238"/>
      <c r="F809" s="240">
        <f t="shared" si="15"/>
        <v>0</v>
      </c>
    </row>
    <row r="810" spans="1:6" s="186" customFormat="1" ht="32.25" x14ac:dyDescent="0.25">
      <c r="A810" s="217" t="s">
        <v>52</v>
      </c>
      <c r="B810" s="223" t="s">
        <v>445</v>
      </c>
      <c r="C810" s="244" t="s">
        <v>11</v>
      </c>
      <c r="D810" s="245">
        <v>1</v>
      </c>
      <c r="E810" s="243"/>
      <c r="F810" s="300">
        <f t="shared" si="15"/>
        <v>0</v>
      </c>
    </row>
    <row r="811" spans="1:6" x14ac:dyDescent="0.25">
      <c r="A811" s="217"/>
      <c r="B811" s="225"/>
      <c r="C811" s="246"/>
      <c r="D811" s="247"/>
      <c r="E811" s="238"/>
      <c r="F811" s="240">
        <f t="shared" si="15"/>
        <v>0</v>
      </c>
    </row>
    <row r="812" spans="1:6" s="186" customFormat="1" ht="47.25" x14ac:dyDescent="0.25">
      <c r="A812" s="217" t="s">
        <v>76</v>
      </c>
      <c r="B812" s="218" t="s">
        <v>446</v>
      </c>
      <c r="C812" s="248" t="s">
        <v>66</v>
      </c>
      <c r="D812" s="245">
        <v>15</v>
      </c>
      <c r="E812" s="243"/>
      <c r="F812" s="300">
        <f t="shared" si="15"/>
        <v>0</v>
      </c>
    </row>
    <row r="813" spans="1:6" x14ac:dyDescent="0.25">
      <c r="A813" s="217"/>
      <c r="B813" s="218"/>
      <c r="C813" s="226"/>
      <c r="D813" s="227"/>
      <c r="E813" s="221"/>
      <c r="F813" s="240"/>
    </row>
    <row r="814" spans="1:6" x14ac:dyDescent="0.25">
      <c r="A814" s="175"/>
      <c r="B814" s="249"/>
      <c r="C814" s="250"/>
      <c r="D814" s="194"/>
      <c r="E814" s="195"/>
      <c r="F814" s="240"/>
    </row>
    <row r="815" spans="1:6" ht="16.5" thickBot="1" x14ac:dyDescent="0.3">
      <c r="A815" s="175"/>
      <c r="B815" s="229" t="s">
        <v>135</v>
      </c>
      <c r="C815" s="230"/>
      <c r="D815" s="231"/>
      <c r="E815" s="232"/>
      <c r="F815" s="240">
        <f>SUM(F796:F814)</f>
        <v>0</v>
      </c>
    </row>
    <row r="816" spans="1:6" ht="16.5" thickTop="1" x14ac:dyDescent="0.25">
      <c r="A816" s="175"/>
      <c r="B816" s="249"/>
      <c r="C816" s="250"/>
      <c r="D816" s="194"/>
      <c r="E816" s="195"/>
      <c r="F816" s="277"/>
    </row>
    <row r="817" spans="1:6" x14ac:dyDescent="0.25">
      <c r="A817" s="175"/>
      <c r="B817" s="251" t="s">
        <v>34</v>
      </c>
      <c r="C817" s="194"/>
      <c r="D817" s="194"/>
      <c r="E817" s="93"/>
      <c r="F817" s="259">
        <f>F790</f>
        <v>0</v>
      </c>
    </row>
    <row r="818" spans="1:6" x14ac:dyDescent="0.25">
      <c r="A818" s="123"/>
      <c r="B818" s="249" t="s">
        <v>326</v>
      </c>
      <c r="C818" s="250"/>
      <c r="D818" s="194"/>
      <c r="E818" s="195"/>
      <c r="F818" s="277"/>
    </row>
    <row r="819" spans="1:6" x14ac:dyDescent="0.25">
      <c r="A819" s="123"/>
      <c r="B819" s="252"/>
      <c r="C819" s="250"/>
      <c r="D819" s="194"/>
      <c r="E819" s="195"/>
      <c r="F819" s="277"/>
    </row>
    <row r="820" spans="1:6" x14ac:dyDescent="0.25">
      <c r="A820" s="123"/>
      <c r="B820" s="249" t="s">
        <v>327</v>
      </c>
      <c r="C820" s="250"/>
      <c r="D820" s="194"/>
      <c r="E820" s="195"/>
      <c r="F820" s="277">
        <f>F815</f>
        <v>0</v>
      </c>
    </row>
    <row r="821" spans="1:6" ht="10.5" customHeight="1" thickBot="1" x14ac:dyDescent="0.3">
      <c r="A821" s="123"/>
      <c r="B821" s="252"/>
      <c r="C821" s="250"/>
      <c r="D821" s="194"/>
      <c r="E821" s="195"/>
      <c r="F821" s="277"/>
    </row>
    <row r="822" spans="1:6" ht="53.25" customHeight="1" thickBot="1" x14ac:dyDescent="0.3">
      <c r="A822" s="149"/>
      <c r="B822" s="253" t="s">
        <v>328</v>
      </c>
      <c r="C822" s="254"/>
      <c r="D822" s="255"/>
      <c r="E822" s="256"/>
      <c r="F822" s="279">
        <f>SUM(F817:F820)</f>
        <v>0</v>
      </c>
    </row>
  </sheetData>
  <mergeCells count="1">
    <mergeCell ref="A1:F1"/>
  </mergeCells>
  <pageMargins left="0.7" right="0.7" top="0.75" bottom="0.75" header="0.3" footer="0.3"/>
  <pageSetup scale="10" fitToHeight="18" orientation="portrait" r:id="rId1"/>
  <headerFooter>
    <oddHeader>&amp;L &amp;GINTERNATIONAL RESCUE COMMITTEE</oddHeader>
    <oddFooter>Page &amp;P of &amp;N</oddFooter>
  </headerFooter>
  <rowBreaks count="1" manualBreakCount="1">
    <brk id="560" max="5" man="1"/>
  </rowBreaks>
  <ignoredErrors>
    <ignoredError sqref="F775 F777:F790 F680:F697 F726:F732 F703:F721 F702 F723" unlockedFormula="1"/>
    <ignoredError sqref="F698 F724" twoDigitTextYear="1" unlockedFormula="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STAFF HOUSE</vt:lpstr>
      <vt:lpstr>'STAFF HOUSE'!Print_Area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OKD</dc:creator>
  <cp:lastModifiedBy>Tobias TA. Anyanzo</cp:lastModifiedBy>
  <cp:lastPrinted>2022-03-31T06:54:35Z</cp:lastPrinted>
  <dcterms:created xsi:type="dcterms:W3CDTF">2019-01-28T07:45:33Z</dcterms:created>
  <dcterms:modified xsi:type="dcterms:W3CDTF">2022-04-07T15:45:17Z</dcterms:modified>
</cp:coreProperties>
</file>